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<sst xmlns="http://schemas.openxmlformats.org/spreadsheetml/2006/main" count="202" uniqueCount="97">
  <si>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19/08/2004       15:38:46</t>
  </si>
  <si>
    <t>LISSNER</t>
  </si>
  <si>
    <t>HCMQAP308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</si>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</sst>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1116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43</xdr:row>
      <xdr:rowOff>133350</xdr:rowOff>
    </xdr:from>
    <xdr:to>
      <xdr:col>6</xdr:col>
      <xdr:colOff>428625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161925" y="6762750"/>
        <a:ext cx="5334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-0.003751</v>
      </c>
      <c r="D4" s="13">
        <v>-0.00375</v>
      </c>
      <c r="E4" s="13">
        <v>-0.003751</v>
      </c>
      <c r="F4" s="24">
        <v>-0.00208</v>
      </c>
      <c r="G4" s="34">
        <v>-0.011694</v>
      </c>
    </row>
    <row r="5" spans="1:7" ht="12.75" thickBot="1">
      <c r="A5" s="44" t="s">
        <v>13</v>
      </c>
      <c r="B5" s="45">
        <v>9.555101</v>
      </c>
      <c r="C5" s="46">
        <v>4.680055</v>
      </c>
      <c r="D5" s="46">
        <v>-0.86239</v>
      </c>
      <c r="E5" s="46">
        <v>-4.7302</v>
      </c>
      <c r="F5" s="47">
        <v>-8.785319</v>
      </c>
      <c r="G5" s="48">
        <v>6.219265</v>
      </c>
    </row>
    <row r="6" spans="1:7" ht="12.75" thickTop="1">
      <c r="A6" s="6" t="s">
        <v>14</v>
      </c>
      <c r="B6" s="39">
        <v>-6.24813</v>
      </c>
      <c r="C6" s="40">
        <v>36.37389</v>
      </c>
      <c r="D6" s="40">
        <v>53.73895</v>
      </c>
      <c r="E6" s="40">
        <v>-58.98135</v>
      </c>
      <c r="F6" s="41">
        <v>-49.29409</v>
      </c>
      <c r="G6" s="42">
        <v>0.006775461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2.544748</v>
      </c>
      <c r="C8" s="14">
        <v>0.9080502</v>
      </c>
      <c r="D8" s="14">
        <v>1.771362</v>
      </c>
      <c r="E8" s="14">
        <v>-0.1555691</v>
      </c>
      <c r="F8" s="25">
        <v>-2.999367</v>
      </c>
      <c r="G8" s="35">
        <v>0.5762121</v>
      </c>
    </row>
    <row r="9" spans="1:7" ht="12">
      <c r="A9" s="20" t="s">
        <v>17</v>
      </c>
      <c r="B9" s="29">
        <v>-0.1498177</v>
      </c>
      <c r="C9" s="14">
        <v>-0.371331</v>
      </c>
      <c r="D9" s="14">
        <v>-0.2634421</v>
      </c>
      <c r="E9" s="14">
        <v>-0.1070994</v>
      </c>
      <c r="F9" s="25">
        <v>-1.752862</v>
      </c>
      <c r="G9" s="35">
        <v>-0.4338803</v>
      </c>
    </row>
    <row r="10" spans="1:7" ht="12">
      <c r="A10" s="20" t="s">
        <v>18</v>
      </c>
      <c r="B10" s="29">
        <v>-1.257103</v>
      </c>
      <c r="C10" s="14">
        <v>-0.1460534</v>
      </c>
      <c r="D10" s="14">
        <v>-0.3878192</v>
      </c>
      <c r="E10" s="14">
        <v>-0.01094532</v>
      </c>
      <c r="F10" s="25">
        <v>-0.4049851</v>
      </c>
      <c r="G10" s="35">
        <v>-0.3673698</v>
      </c>
    </row>
    <row r="11" spans="1:7" ht="12">
      <c r="A11" s="21" t="s">
        <v>19</v>
      </c>
      <c r="B11" s="31">
        <v>2.961271</v>
      </c>
      <c r="C11" s="16">
        <v>1.918985</v>
      </c>
      <c r="D11" s="16">
        <v>1.970723</v>
      </c>
      <c r="E11" s="16">
        <v>1.39386</v>
      </c>
      <c r="F11" s="27">
        <v>14.31318</v>
      </c>
      <c r="G11" s="37">
        <v>3.609133</v>
      </c>
    </row>
    <row r="12" spans="1:7" ht="12">
      <c r="A12" s="20" t="s">
        <v>20</v>
      </c>
      <c r="B12" s="29">
        <v>0.3838281</v>
      </c>
      <c r="C12" s="14">
        <v>0.03833392</v>
      </c>
      <c r="D12" s="14">
        <v>0.1592717</v>
      </c>
      <c r="E12" s="14">
        <v>-0.4319966</v>
      </c>
      <c r="F12" s="25">
        <v>-0.01661121</v>
      </c>
      <c r="G12" s="35">
        <v>-0.002923672</v>
      </c>
    </row>
    <row r="13" spans="1:7" ht="12">
      <c r="A13" s="20" t="s">
        <v>21</v>
      </c>
      <c r="B13" s="29">
        <v>0.07120139</v>
      </c>
      <c r="C13" s="14">
        <v>0.145062</v>
      </c>
      <c r="D13" s="14">
        <v>0.04826313</v>
      </c>
      <c r="E13" s="14">
        <v>0.1565437</v>
      </c>
      <c r="F13" s="25">
        <v>-0.07803454</v>
      </c>
      <c r="G13" s="35">
        <v>0.08408465</v>
      </c>
    </row>
    <row r="14" spans="1:7" ht="12">
      <c r="A14" s="20" t="s">
        <v>22</v>
      </c>
      <c r="B14" s="29">
        <v>-0.1268932</v>
      </c>
      <c r="C14" s="14">
        <v>-0.02246564</v>
      </c>
      <c r="D14" s="14">
        <v>-0.03497726</v>
      </c>
      <c r="E14" s="14">
        <v>-0.1174532</v>
      </c>
      <c r="F14" s="25">
        <v>0.1030292</v>
      </c>
      <c r="G14" s="35">
        <v>-0.04673302</v>
      </c>
    </row>
    <row r="15" spans="1:7" ht="12">
      <c r="A15" s="21" t="s">
        <v>23</v>
      </c>
      <c r="B15" s="31">
        <v>-0.4033779</v>
      </c>
      <c r="C15" s="16">
        <v>-0.181298</v>
      </c>
      <c r="D15" s="16">
        <v>-0.08141353</v>
      </c>
      <c r="E15" s="16">
        <v>-0.17834</v>
      </c>
      <c r="F15" s="27">
        <v>-0.3071767</v>
      </c>
      <c r="G15" s="37">
        <v>-0.2055651</v>
      </c>
    </row>
    <row r="16" spans="1:7" ht="12">
      <c r="A16" s="20" t="s">
        <v>24</v>
      </c>
      <c r="B16" s="29">
        <v>0.02544</v>
      </c>
      <c r="C16" s="14">
        <v>-0.008727498</v>
      </c>
      <c r="D16" s="14">
        <v>0.005240832</v>
      </c>
      <c r="E16" s="14">
        <v>-0.006947284</v>
      </c>
      <c r="F16" s="25">
        <v>-0.01009807</v>
      </c>
      <c r="G16" s="35">
        <v>-0.0001666386</v>
      </c>
    </row>
    <row r="17" spans="1:7" ht="12">
      <c r="A17" s="20" t="s">
        <v>25</v>
      </c>
      <c r="B17" s="29">
        <v>-0.03657003</v>
      </c>
      <c r="C17" s="14">
        <v>-0.03901248</v>
      </c>
      <c r="D17" s="14">
        <v>-0.03034746</v>
      </c>
      <c r="E17" s="14">
        <v>-0.02866508</v>
      </c>
      <c r="F17" s="25">
        <v>-0.03266454</v>
      </c>
      <c r="G17" s="35">
        <v>-0.03323823</v>
      </c>
    </row>
    <row r="18" spans="1:7" ht="12">
      <c r="A18" s="20" t="s">
        <v>26</v>
      </c>
      <c r="B18" s="29">
        <v>-0.01150043</v>
      </c>
      <c r="C18" s="14">
        <v>-0.005679095</v>
      </c>
      <c r="D18" s="14">
        <v>0.008419305</v>
      </c>
      <c r="E18" s="14">
        <v>0.04661495</v>
      </c>
      <c r="F18" s="25">
        <v>0.0050095</v>
      </c>
      <c r="G18" s="35">
        <v>0.01086497</v>
      </c>
    </row>
    <row r="19" spans="1:7" ht="12">
      <c r="A19" s="21" t="s">
        <v>27</v>
      </c>
      <c r="B19" s="31">
        <v>-0.20737</v>
      </c>
      <c r="C19" s="16">
        <v>-0.1889815</v>
      </c>
      <c r="D19" s="16">
        <v>-0.1985267</v>
      </c>
      <c r="E19" s="16">
        <v>-0.1966106</v>
      </c>
      <c r="F19" s="27">
        <v>-0.163846</v>
      </c>
      <c r="G19" s="37">
        <v>-0.1924267</v>
      </c>
    </row>
    <row r="20" spans="1:7" ht="12.75" thickBot="1">
      <c r="A20" s="44" t="s">
        <v>28</v>
      </c>
      <c r="B20" s="45">
        <v>-0.0001016205</v>
      </c>
      <c r="C20" s="46">
        <v>-0.0004019806</v>
      </c>
      <c r="D20" s="46">
        <v>-0.0008486916</v>
      </c>
      <c r="E20" s="46">
        <v>-0.003689826</v>
      </c>
      <c r="F20" s="47">
        <v>-0.005087483</v>
      </c>
      <c r="G20" s="48">
        <v>-0.001881252</v>
      </c>
    </row>
    <row r="21" spans="1:7" ht="12.75" thickTop="1">
      <c r="A21" s="6" t="s">
        <v>29</v>
      </c>
      <c r="B21" s="39">
        <v>-166.5639</v>
      </c>
      <c r="C21" s="40">
        <v>102.5264</v>
      </c>
      <c r="D21" s="40">
        <v>146.5087</v>
      </c>
      <c r="E21" s="40">
        <v>-58.42954</v>
      </c>
      <c r="F21" s="41">
        <v>-162.4813</v>
      </c>
      <c r="G21" s="43">
        <v>0.01443742</v>
      </c>
    </row>
    <row r="22" spans="1:7" ht="12">
      <c r="A22" s="20" t="s">
        <v>30</v>
      </c>
      <c r="B22" s="29">
        <v>191.1253</v>
      </c>
      <c r="C22" s="14">
        <v>93.60384</v>
      </c>
      <c r="D22" s="14">
        <v>-17.24782</v>
      </c>
      <c r="E22" s="14">
        <v>-94.60682</v>
      </c>
      <c r="F22" s="25">
        <v>-175.7245</v>
      </c>
      <c r="G22" s="36">
        <v>0</v>
      </c>
    </row>
    <row r="23" spans="1:7" ht="12">
      <c r="A23" s="20" t="s">
        <v>31</v>
      </c>
      <c r="B23" s="29">
        <v>-3.350604</v>
      </c>
      <c r="C23" s="14">
        <v>-4.314005</v>
      </c>
      <c r="D23" s="14">
        <v>-1.882956</v>
      </c>
      <c r="E23" s="14">
        <v>-2.680483</v>
      </c>
      <c r="F23" s="25">
        <v>5.474688</v>
      </c>
      <c r="G23" s="35">
        <v>-1.891271</v>
      </c>
    </row>
    <row r="24" spans="1:7" ht="12">
      <c r="A24" s="20" t="s">
        <v>32</v>
      </c>
      <c r="B24" s="29">
        <v>-1.357028</v>
      </c>
      <c r="C24" s="14">
        <v>-3.165676</v>
      </c>
      <c r="D24" s="14">
        <v>-2.324807</v>
      </c>
      <c r="E24" s="14">
        <v>-3.518617</v>
      </c>
      <c r="F24" s="25">
        <v>-0.0006722084</v>
      </c>
      <c r="G24" s="35">
        <v>-2.363918</v>
      </c>
    </row>
    <row r="25" spans="1:7" ht="12">
      <c r="A25" s="20" t="s">
        <v>33</v>
      </c>
      <c r="B25" s="29">
        <v>-0.8648061</v>
      </c>
      <c r="C25" s="14">
        <v>-0.9461429</v>
      </c>
      <c r="D25" s="14">
        <v>-0.8611777</v>
      </c>
      <c r="E25" s="14">
        <v>-0.8606861</v>
      </c>
      <c r="F25" s="25">
        <v>-2.755795</v>
      </c>
      <c r="G25" s="35">
        <v>-1.134689</v>
      </c>
    </row>
    <row r="26" spans="1:7" ht="12">
      <c r="A26" s="21" t="s">
        <v>34</v>
      </c>
      <c r="B26" s="31">
        <v>-0.5718878</v>
      </c>
      <c r="C26" s="16">
        <v>0.1933456</v>
      </c>
      <c r="D26" s="16">
        <v>-0.2986538</v>
      </c>
      <c r="E26" s="16">
        <v>0.3162544</v>
      </c>
      <c r="F26" s="27">
        <v>0.8317361</v>
      </c>
      <c r="G26" s="37">
        <v>0.07881674</v>
      </c>
    </row>
    <row r="27" spans="1:7" ht="12">
      <c r="A27" s="20" t="s">
        <v>35</v>
      </c>
      <c r="B27" s="29">
        <v>-0.2246576</v>
      </c>
      <c r="C27" s="14">
        <v>-0.0730991</v>
      </c>
      <c r="D27" s="14">
        <v>0.0696317</v>
      </c>
      <c r="E27" s="14">
        <v>0.05482668</v>
      </c>
      <c r="F27" s="25">
        <v>0.3649176</v>
      </c>
      <c r="G27" s="35">
        <v>0.02842625</v>
      </c>
    </row>
    <row r="28" spans="1:7" ht="12">
      <c r="A28" s="20" t="s">
        <v>36</v>
      </c>
      <c r="B28" s="29">
        <v>-0.3636999</v>
      </c>
      <c r="C28" s="14">
        <v>-0.1807073</v>
      </c>
      <c r="D28" s="14">
        <v>-0.1248307</v>
      </c>
      <c r="E28" s="14">
        <v>-0.085591</v>
      </c>
      <c r="F28" s="25">
        <v>-0.1697819</v>
      </c>
      <c r="G28" s="35">
        <v>-0.1694739</v>
      </c>
    </row>
    <row r="29" spans="1:7" ht="12">
      <c r="A29" s="20" t="s">
        <v>37</v>
      </c>
      <c r="B29" s="29">
        <v>-0.001564936</v>
      </c>
      <c r="C29" s="14">
        <v>-0.05690936</v>
      </c>
      <c r="D29" s="14">
        <v>-0.1595691</v>
      </c>
      <c r="E29" s="14">
        <v>0.01966746</v>
      </c>
      <c r="F29" s="25">
        <v>-0.08786517</v>
      </c>
      <c r="G29" s="35">
        <v>-0.05928198</v>
      </c>
    </row>
    <row r="30" spans="1:7" ht="12">
      <c r="A30" s="21" t="s">
        <v>38</v>
      </c>
      <c r="B30" s="31">
        <v>-0.08046251</v>
      </c>
      <c r="C30" s="16">
        <v>-0.02697839</v>
      </c>
      <c r="D30" s="16">
        <v>-0.0356773</v>
      </c>
      <c r="E30" s="16">
        <v>-0.02737766</v>
      </c>
      <c r="F30" s="27">
        <v>0.2996313</v>
      </c>
      <c r="G30" s="37">
        <v>0.006619997</v>
      </c>
    </row>
    <row r="31" spans="1:7" ht="12">
      <c r="A31" s="20" t="s">
        <v>39</v>
      </c>
      <c r="B31" s="29">
        <v>-0.003710133</v>
      </c>
      <c r="C31" s="14">
        <v>0.01864051</v>
      </c>
      <c r="D31" s="14">
        <v>-0.01810424</v>
      </c>
      <c r="E31" s="14">
        <v>0.008600512</v>
      </c>
      <c r="F31" s="25">
        <v>0.03241727</v>
      </c>
      <c r="G31" s="35">
        <v>0.005983223</v>
      </c>
    </row>
    <row r="32" spans="1:7" ht="12">
      <c r="A32" s="20" t="s">
        <v>40</v>
      </c>
      <c r="B32" s="29">
        <v>-0.02901323</v>
      </c>
      <c r="C32" s="14">
        <v>3.739908E-05</v>
      </c>
      <c r="D32" s="14">
        <v>-0.01295073</v>
      </c>
      <c r="E32" s="14">
        <v>0.009547408</v>
      </c>
      <c r="F32" s="25">
        <v>-0.0242845</v>
      </c>
      <c r="G32" s="35">
        <v>-0.008258245</v>
      </c>
    </row>
    <row r="33" spans="1:7" ht="12">
      <c r="A33" s="20" t="s">
        <v>41</v>
      </c>
      <c r="B33" s="29">
        <v>0.1458855</v>
      </c>
      <c r="C33" s="14">
        <v>0.07547699</v>
      </c>
      <c r="D33" s="14">
        <v>0.06886332</v>
      </c>
      <c r="E33" s="14">
        <v>0.1151852</v>
      </c>
      <c r="F33" s="25">
        <v>0.1165224</v>
      </c>
      <c r="G33" s="35">
        <v>0.09912535</v>
      </c>
    </row>
    <row r="34" spans="1:7" ht="12">
      <c r="A34" s="21" t="s">
        <v>42</v>
      </c>
      <c r="B34" s="31">
        <v>-0.05008375</v>
      </c>
      <c r="C34" s="16">
        <v>-0.02263256</v>
      </c>
      <c r="D34" s="16">
        <v>-0.00745547</v>
      </c>
      <c r="E34" s="16">
        <v>0.005194684</v>
      </c>
      <c r="F34" s="27">
        <v>-0.01357496</v>
      </c>
      <c r="G34" s="37">
        <v>-0.01507628</v>
      </c>
    </row>
    <row r="35" spans="1:7" ht="12.75" thickBot="1">
      <c r="A35" s="22" t="s">
        <v>43</v>
      </c>
      <c r="B35" s="32">
        <v>-0.006316279</v>
      </c>
      <c r="C35" s="17">
        <v>-0.003226188</v>
      </c>
      <c r="D35" s="17">
        <v>-0.005127654</v>
      </c>
      <c r="E35" s="17">
        <v>-0.001908418</v>
      </c>
      <c r="F35" s="28">
        <v>-0.003372817</v>
      </c>
      <c r="G35" s="38">
        <v>-0.003834464</v>
      </c>
    </row>
    <row r="36" spans="1:7" ht="12">
      <c r="A36" s="4" t="s">
        <v>44</v>
      </c>
      <c r="B36" s="3">
        <v>26.52588</v>
      </c>
      <c r="C36" s="3">
        <v>26.53198</v>
      </c>
      <c r="D36" s="3">
        <v>26.55029</v>
      </c>
      <c r="E36" s="3">
        <v>26.55945</v>
      </c>
      <c r="F36" s="3">
        <v>26.57471</v>
      </c>
      <c r="G36" s="3"/>
    </row>
    <row r="37" spans="1:6" ht="12">
      <c r="A37" s="4" t="s">
        <v>45</v>
      </c>
      <c r="B37" s="2">
        <v>-0.2705892</v>
      </c>
      <c r="C37" s="2">
        <v>-0.2100627</v>
      </c>
      <c r="D37" s="2">
        <v>-0.1927694</v>
      </c>
      <c r="E37" s="2">
        <v>-0.1749675</v>
      </c>
      <c r="F37" s="2">
        <v>-0.1714071</v>
      </c>
    </row>
    <row r="38" spans="1:7" ht="12">
      <c r="A38" s="4" t="s">
        <v>52</v>
      </c>
      <c r="B38" s="2">
        <v>1.602784E-05</v>
      </c>
      <c r="C38" s="2">
        <v>-6.346152E-05</v>
      </c>
      <c r="D38" s="2">
        <v>-9.092637E-05</v>
      </c>
      <c r="E38" s="2">
        <v>9.931968E-05</v>
      </c>
      <c r="F38" s="2">
        <v>7.892175E-05</v>
      </c>
      <c r="G38" s="2">
        <v>0.0002372874</v>
      </c>
    </row>
    <row r="39" spans="1:7" ht="12.75" thickBot="1">
      <c r="A39" s="4" t="s">
        <v>53</v>
      </c>
      <c r="B39" s="2">
        <v>0.0002828522</v>
      </c>
      <c r="C39" s="2">
        <v>-0.0001737008</v>
      </c>
      <c r="D39" s="2">
        <v>-0.0002492215</v>
      </c>
      <c r="E39" s="2">
        <v>0.0001002698</v>
      </c>
      <c r="F39" s="2">
        <v>0.000277605</v>
      </c>
      <c r="G39" s="2">
        <v>0.001001753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3.117857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12.507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0.003751</v>
      </c>
      <c r="D4">
        <v>0.00375</v>
      </c>
      <c r="E4">
        <v>0.003751</v>
      </c>
      <c r="F4">
        <v>0.00208</v>
      </c>
      <c r="G4">
        <v>0.011694</v>
      </c>
    </row>
    <row r="5" spans="1:7" ht="12.75">
      <c r="A5" t="s">
        <v>13</v>
      </c>
      <c r="B5">
        <v>9.555101</v>
      </c>
      <c r="C5">
        <v>4.680055</v>
      </c>
      <c r="D5">
        <v>-0.86239</v>
      </c>
      <c r="E5">
        <v>-4.7302</v>
      </c>
      <c r="F5">
        <v>-8.785319</v>
      </c>
      <c r="G5">
        <v>6.219265</v>
      </c>
    </row>
    <row r="6" spans="1:7" ht="12.75">
      <c r="A6" t="s">
        <v>14</v>
      </c>
      <c r="B6" s="49">
        <v>-6.24813</v>
      </c>
      <c r="C6" s="49">
        <v>36.37389</v>
      </c>
      <c r="D6" s="49">
        <v>53.73895</v>
      </c>
      <c r="E6" s="49">
        <v>-58.98135</v>
      </c>
      <c r="F6" s="49">
        <v>-49.29409</v>
      </c>
      <c r="G6" s="49">
        <v>0.006775461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2.544748</v>
      </c>
      <c r="C8" s="49">
        <v>0.9080502</v>
      </c>
      <c r="D8" s="49">
        <v>1.771362</v>
      </c>
      <c r="E8" s="49">
        <v>-0.1555691</v>
      </c>
      <c r="F8" s="49">
        <v>-2.999367</v>
      </c>
      <c r="G8" s="49">
        <v>0.5762121</v>
      </c>
    </row>
    <row r="9" spans="1:7" ht="12.75">
      <c r="A9" t="s">
        <v>17</v>
      </c>
      <c r="B9" s="49">
        <v>-0.1498177</v>
      </c>
      <c r="C9" s="49">
        <v>-0.371331</v>
      </c>
      <c r="D9" s="49">
        <v>-0.2634421</v>
      </c>
      <c r="E9" s="49">
        <v>-0.1070994</v>
      </c>
      <c r="F9" s="49">
        <v>-1.752862</v>
      </c>
      <c r="G9" s="49">
        <v>-0.4338803</v>
      </c>
    </row>
    <row r="10" spans="1:7" ht="12.75">
      <c r="A10" t="s">
        <v>18</v>
      </c>
      <c r="B10" s="49">
        <v>-1.257103</v>
      </c>
      <c r="C10" s="49">
        <v>-0.1460534</v>
      </c>
      <c r="D10" s="49">
        <v>-0.3878192</v>
      </c>
      <c r="E10" s="49">
        <v>-0.01094532</v>
      </c>
      <c r="F10" s="49">
        <v>-0.4049851</v>
      </c>
      <c r="G10" s="49">
        <v>-0.3673698</v>
      </c>
    </row>
    <row r="11" spans="1:7" ht="12.75">
      <c r="A11" t="s">
        <v>19</v>
      </c>
      <c r="B11" s="49">
        <v>2.961271</v>
      </c>
      <c r="C11" s="49">
        <v>1.918985</v>
      </c>
      <c r="D11" s="49">
        <v>1.970723</v>
      </c>
      <c r="E11" s="49">
        <v>1.39386</v>
      </c>
      <c r="F11" s="49">
        <v>14.31318</v>
      </c>
      <c r="G11" s="49">
        <v>3.609133</v>
      </c>
    </row>
    <row r="12" spans="1:7" ht="12.75">
      <c r="A12" t="s">
        <v>20</v>
      </c>
      <c r="B12" s="49">
        <v>0.3838281</v>
      </c>
      <c r="C12" s="49">
        <v>0.03833392</v>
      </c>
      <c r="D12" s="49">
        <v>0.1592717</v>
      </c>
      <c r="E12" s="49">
        <v>-0.4319966</v>
      </c>
      <c r="F12" s="49">
        <v>-0.01661121</v>
      </c>
      <c r="G12" s="49">
        <v>-0.002923672</v>
      </c>
    </row>
    <row r="13" spans="1:7" ht="12.75">
      <c r="A13" t="s">
        <v>21</v>
      </c>
      <c r="B13" s="49">
        <v>0.07120139</v>
      </c>
      <c r="C13" s="49">
        <v>0.145062</v>
      </c>
      <c r="D13" s="49">
        <v>0.04826313</v>
      </c>
      <c r="E13" s="49">
        <v>0.1565437</v>
      </c>
      <c r="F13" s="49">
        <v>-0.07803454</v>
      </c>
      <c r="G13" s="49">
        <v>0.08408465</v>
      </c>
    </row>
    <row r="14" spans="1:7" ht="12.75">
      <c r="A14" t="s">
        <v>22</v>
      </c>
      <c r="B14" s="49">
        <v>-0.1268932</v>
      </c>
      <c r="C14" s="49">
        <v>-0.02246564</v>
      </c>
      <c r="D14" s="49">
        <v>-0.03497726</v>
      </c>
      <c r="E14" s="49">
        <v>-0.1174532</v>
      </c>
      <c r="F14" s="49">
        <v>0.1030292</v>
      </c>
      <c r="G14" s="49">
        <v>-0.04673302</v>
      </c>
    </row>
    <row r="15" spans="1:7" ht="12.75">
      <c r="A15" t="s">
        <v>23</v>
      </c>
      <c r="B15" s="49">
        <v>-0.4033779</v>
      </c>
      <c r="C15" s="49">
        <v>-0.181298</v>
      </c>
      <c r="D15" s="49">
        <v>-0.08141353</v>
      </c>
      <c r="E15" s="49">
        <v>-0.17834</v>
      </c>
      <c r="F15" s="49">
        <v>-0.3071767</v>
      </c>
      <c r="G15" s="49">
        <v>-0.2055651</v>
      </c>
    </row>
    <row r="16" spans="1:7" ht="12.75">
      <c r="A16" t="s">
        <v>24</v>
      </c>
      <c r="B16" s="49">
        <v>0.02544</v>
      </c>
      <c r="C16" s="49">
        <v>-0.008727498</v>
      </c>
      <c r="D16" s="49">
        <v>0.005240832</v>
      </c>
      <c r="E16" s="49">
        <v>-0.006947284</v>
      </c>
      <c r="F16" s="49">
        <v>-0.01009807</v>
      </c>
      <c r="G16" s="49">
        <v>-0.0001666386</v>
      </c>
    </row>
    <row r="17" spans="1:7" ht="12.75">
      <c r="A17" t="s">
        <v>25</v>
      </c>
      <c r="B17" s="49">
        <v>-0.03657003</v>
      </c>
      <c r="C17" s="49">
        <v>-0.03901248</v>
      </c>
      <c r="D17" s="49">
        <v>-0.03034746</v>
      </c>
      <c r="E17" s="49">
        <v>-0.02866508</v>
      </c>
      <c r="F17" s="49">
        <v>-0.03266454</v>
      </c>
      <c r="G17" s="49">
        <v>-0.03323823</v>
      </c>
    </row>
    <row r="18" spans="1:7" ht="12.75">
      <c r="A18" t="s">
        <v>26</v>
      </c>
      <c r="B18" s="49">
        <v>-0.01150043</v>
      </c>
      <c r="C18" s="49">
        <v>-0.005679095</v>
      </c>
      <c r="D18" s="49">
        <v>0.008419305</v>
      </c>
      <c r="E18" s="49">
        <v>0.04661495</v>
      </c>
      <c r="F18" s="49">
        <v>0.0050095</v>
      </c>
      <c r="G18" s="49">
        <v>0.01086497</v>
      </c>
    </row>
    <row r="19" spans="1:7" ht="12.75">
      <c r="A19" t="s">
        <v>27</v>
      </c>
      <c r="B19" s="49">
        <v>-0.20737</v>
      </c>
      <c r="C19" s="49">
        <v>-0.1889815</v>
      </c>
      <c r="D19" s="49">
        <v>-0.1985267</v>
      </c>
      <c r="E19" s="49">
        <v>-0.1966106</v>
      </c>
      <c r="F19" s="49">
        <v>-0.163846</v>
      </c>
      <c r="G19" s="49">
        <v>-0.1924267</v>
      </c>
    </row>
    <row r="20" spans="1:7" ht="12.75">
      <c r="A20" t="s">
        <v>28</v>
      </c>
      <c r="B20" s="49">
        <v>-0.0001016205</v>
      </c>
      <c r="C20" s="49">
        <v>-0.0004019806</v>
      </c>
      <c r="D20" s="49">
        <v>-0.0008486916</v>
      </c>
      <c r="E20" s="49">
        <v>-0.003689826</v>
      </c>
      <c r="F20" s="49">
        <v>-0.005087483</v>
      </c>
      <c r="G20" s="49">
        <v>-0.001881252</v>
      </c>
    </row>
    <row r="21" spans="1:7" ht="12.75">
      <c r="A21" t="s">
        <v>29</v>
      </c>
      <c r="B21" s="49">
        <v>-166.5639</v>
      </c>
      <c r="C21" s="49">
        <v>102.5264</v>
      </c>
      <c r="D21" s="49">
        <v>146.5087</v>
      </c>
      <c r="E21" s="49">
        <v>-58.42954</v>
      </c>
      <c r="F21" s="49">
        <v>-162.4813</v>
      </c>
      <c r="G21" s="49">
        <v>0.01443742</v>
      </c>
    </row>
    <row r="22" spans="1:7" ht="12.75">
      <c r="A22" t="s">
        <v>30</v>
      </c>
      <c r="B22" s="49">
        <v>191.1253</v>
      </c>
      <c r="C22" s="49">
        <v>93.60384</v>
      </c>
      <c r="D22" s="49">
        <v>-17.24782</v>
      </c>
      <c r="E22" s="49">
        <v>-94.60682</v>
      </c>
      <c r="F22" s="49">
        <v>-175.7245</v>
      </c>
      <c r="G22" s="49">
        <v>0</v>
      </c>
    </row>
    <row r="23" spans="1:7" ht="12.75">
      <c r="A23" t="s">
        <v>31</v>
      </c>
      <c r="B23" s="49">
        <v>-3.350604</v>
      </c>
      <c r="C23" s="49">
        <v>-4.314005</v>
      </c>
      <c r="D23" s="49">
        <v>-1.882956</v>
      </c>
      <c r="E23" s="49">
        <v>-2.680483</v>
      </c>
      <c r="F23" s="49">
        <v>5.474688</v>
      </c>
      <c r="G23" s="49">
        <v>-1.891271</v>
      </c>
    </row>
    <row r="24" spans="1:7" ht="12.75">
      <c r="A24" t="s">
        <v>32</v>
      </c>
      <c r="B24" s="49">
        <v>-1.357028</v>
      </c>
      <c r="C24" s="49">
        <v>-3.165676</v>
      </c>
      <c r="D24" s="49">
        <v>-2.324807</v>
      </c>
      <c r="E24" s="49">
        <v>-3.518617</v>
      </c>
      <c r="F24" s="49">
        <v>-0.0006722084</v>
      </c>
      <c r="G24" s="49">
        <v>-2.363918</v>
      </c>
    </row>
    <row r="25" spans="1:7" ht="12.75">
      <c r="A25" t="s">
        <v>33</v>
      </c>
      <c r="B25" s="49">
        <v>-0.8648061</v>
      </c>
      <c r="C25" s="49">
        <v>-0.9461429</v>
      </c>
      <c r="D25" s="49">
        <v>-0.8611777</v>
      </c>
      <c r="E25" s="49">
        <v>-0.8606861</v>
      </c>
      <c r="F25" s="49">
        <v>-2.755795</v>
      </c>
      <c r="G25" s="49">
        <v>-1.134689</v>
      </c>
    </row>
    <row r="26" spans="1:7" ht="12.75">
      <c r="A26" t="s">
        <v>34</v>
      </c>
      <c r="B26" s="49">
        <v>-0.5718878</v>
      </c>
      <c r="C26" s="49">
        <v>0.1933456</v>
      </c>
      <c r="D26" s="49">
        <v>-0.2986538</v>
      </c>
      <c r="E26" s="49">
        <v>0.3162544</v>
      </c>
      <c r="F26" s="49">
        <v>0.8317361</v>
      </c>
      <c r="G26" s="49">
        <v>0.07881674</v>
      </c>
    </row>
    <row r="27" spans="1:7" ht="12.75">
      <c r="A27" t="s">
        <v>35</v>
      </c>
      <c r="B27" s="49">
        <v>-0.2246576</v>
      </c>
      <c r="C27" s="49">
        <v>-0.0730991</v>
      </c>
      <c r="D27" s="49">
        <v>0.0696317</v>
      </c>
      <c r="E27" s="49">
        <v>0.05482668</v>
      </c>
      <c r="F27" s="49">
        <v>0.3649176</v>
      </c>
      <c r="G27" s="49">
        <v>0.02842625</v>
      </c>
    </row>
    <row r="28" spans="1:7" ht="12.75">
      <c r="A28" t="s">
        <v>36</v>
      </c>
      <c r="B28" s="49">
        <v>-0.3636999</v>
      </c>
      <c r="C28" s="49">
        <v>-0.1807073</v>
      </c>
      <c r="D28" s="49">
        <v>-0.1248307</v>
      </c>
      <c r="E28" s="49">
        <v>-0.085591</v>
      </c>
      <c r="F28" s="49">
        <v>-0.1697819</v>
      </c>
      <c r="G28" s="49">
        <v>-0.1694739</v>
      </c>
    </row>
    <row r="29" spans="1:7" ht="12.75">
      <c r="A29" t="s">
        <v>37</v>
      </c>
      <c r="B29" s="49">
        <v>-0.001564936</v>
      </c>
      <c r="C29" s="49">
        <v>-0.05690936</v>
      </c>
      <c r="D29" s="49">
        <v>-0.1595691</v>
      </c>
      <c r="E29" s="49">
        <v>0.01966746</v>
      </c>
      <c r="F29" s="49">
        <v>-0.08786517</v>
      </c>
      <c r="G29" s="49">
        <v>-0.05928198</v>
      </c>
    </row>
    <row r="30" spans="1:7" ht="12.75">
      <c r="A30" t="s">
        <v>38</v>
      </c>
      <c r="B30" s="49">
        <v>-0.08046251</v>
      </c>
      <c r="C30" s="49">
        <v>-0.02697839</v>
      </c>
      <c r="D30" s="49">
        <v>-0.0356773</v>
      </c>
      <c r="E30" s="49">
        <v>-0.02737766</v>
      </c>
      <c r="F30" s="49">
        <v>0.2996313</v>
      </c>
      <c r="G30" s="49">
        <v>0.006619997</v>
      </c>
    </row>
    <row r="31" spans="1:7" ht="12.75">
      <c r="A31" t="s">
        <v>39</v>
      </c>
      <c r="B31" s="49">
        <v>-0.003710133</v>
      </c>
      <c r="C31" s="49">
        <v>0.01864051</v>
      </c>
      <c r="D31" s="49">
        <v>-0.01810424</v>
      </c>
      <c r="E31" s="49">
        <v>0.008600512</v>
      </c>
      <c r="F31" s="49">
        <v>0.03241727</v>
      </c>
      <c r="G31" s="49">
        <v>0.005983223</v>
      </c>
    </row>
    <row r="32" spans="1:7" ht="12.75">
      <c r="A32" t="s">
        <v>40</v>
      </c>
      <c r="B32" s="49">
        <v>-0.02901323</v>
      </c>
      <c r="C32" s="49">
        <v>3.739908E-05</v>
      </c>
      <c r="D32" s="49">
        <v>-0.01295073</v>
      </c>
      <c r="E32" s="49">
        <v>0.009547408</v>
      </c>
      <c r="F32" s="49">
        <v>-0.0242845</v>
      </c>
      <c r="G32" s="49">
        <v>-0.008258245</v>
      </c>
    </row>
    <row r="33" spans="1:7" ht="12.75">
      <c r="A33" t="s">
        <v>41</v>
      </c>
      <c r="B33" s="49">
        <v>0.1458855</v>
      </c>
      <c r="C33" s="49">
        <v>0.07547699</v>
      </c>
      <c r="D33" s="49">
        <v>0.06886332</v>
      </c>
      <c r="E33" s="49">
        <v>0.1151852</v>
      </c>
      <c r="F33" s="49">
        <v>0.1165224</v>
      </c>
      <c r="G33" s="49">
        <v>0.09912535</v>
      </c>
    </row>
    <row r="34" spans="1:7" ht="12.75">
      <c r="A34" t="s">
        <v>42</v>
      </c>
      <c r="B34" s="49">
        <v>-0.05008375</v>
      </c>
      <c r="C34" s="49">
        <v>-0.02263256</v>
      </c>
      <c r="D34" s="49">
        <v>-0.00745547</v>
      </c>
      <c r="E34" s="49">
        <v>0.005194684</v>
      </c>
      <c r="F34" s="49">
        <v>-0.01357496</v>
      </c>
      <c r="G34" s="49">
        <v>-0.01507628</v>
      </c>
    </row>
    <row r="35" spans="1:7" ht="12.75">
      <c r="A35" t="s">
        <v>43</v>
      </c>
      <c r="B35" s="49">
        <v>-0.006316279</v>
      </c>
      <c r="C35" s="49">
        <v>-0.003226188</v>
      </c>
      <c r="D35" s="49">
        <v>-0.005127654</v>
      </c>
      <c r="E35" s="49">
        <v>-0.001908418</v>
      </c>
      <c r="F35" s="49">
        <v>-0.003372817</v>
      </c>
      <c r="G35" s="49">
        <v>-0.003834464</v>
      </c>
    </row>
    <row r="36" spans="1:6" ht="12.75">
      <c r="A36" t="s">
        <v>44</v>
      </c>
      <c r="B36" s="49">
        <v>26.52588</v>
      </c>
      <c r="C36" s="49">
        <v>26.53198</v>
      </c>
      <c r="D36" s="49">
        <v>26.55029</v>
      </c>
      <c r="E36" s="49">
        <v>26.55945</v>
      </c>
      <c r="F36" s="49">
        <v>26.57471</v>
      </c>
    </row>
    <row r="37" spans="1:6" ht="12.75">
      <c r="A37" t="s">
        <v>45</v>
      </c>
      <c r="B37" s="49">
        <v>-0.2705892</v>
      </c>
      <c r="C37" s="49">
        <v>-0.2100627</v>
      </c>
      <c r="D37" s="49">
        <v>-0.1927694</v>
      </c>
      <c r="E37" s="49">
        <v>-0.1749675</v>
      </c>
      <c r="F37" s="49">
        <v>-0.1714071</v>
      </c>
    </row>
    <row r="38" spans="1:7" ht="12.75">
      <c r="A38" t="s">
        <v>54</v>
      </c>
      <c r="B38" s="49">
        <v>1.602784E-05</v>
      </c>
      <c r="C38" s="49">
        <v>-6.346152E-05</v>
      </c>
      <c r="D38" s="49">
        <v>-9.092637E-05</v>
      </c>
      <c r="E38" s="49">
        <v>9.931968E-05</v>
      </c>
      <c r="F38" s="49">
        <v>7.892175E-05</v>
      </c>
      <c r="G38" s="49">
        <v>0.0002372874</v>
      </c>
    </row>
    <row r="39" spans="1:7" ht="12.75">
      <c r="A39" t="s">
        <v>55</v>
      </c>
      <c r="B39" s="49">
        <v>0.0002828522</v>
      </c>
      <c r="C39" s="49">
        <v>-0.0001737008</v>
      </c>
      <c r="D39" s="49">
        <v>-0.0002492215</v>
      </c>
      <c r="E39" s="49">
        <v>0.0001002698</v>
      </c>
      <c r="F39" s="49">
        <v>0.000277605</v>
      </c>
      <c r="G39" s="49">
        <v>0.001001753</v>
      </c>
    </row>
    <row r="40" spans="2:5" ht="12.75">
      <c r="B40" t="s">
        <v>46</v>
      </c>
      <c r="C40">
        <v>-0.003751</v>
      </c>
      <c r="D40" t="s">
        <v>47</v>
      </c>
      <c r="E40">
        <v>3.117857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12.507</v>
      </c>
      <c r="J44">
        <v>12.506</v>
      </c>
    </row>
    <row r="50" spans="1:7" ht="12.75">
      <c r="A50" t="s">
        <v>57</v>
      </c>
      <c r="B50">
        <f>-0.017/(B7*B7+B22*B22)*(B21*B22+B6*B7)</f>
        <v>1.6027844018677635E-05</v>
      </c>
      <c r="C50">
        <f>-0.017/(C7*C7+C22*C22)*(C21*C22+C6*C7)</f>
        <v>-6.346151971147539E-05</v>
      </c>
      <c r="D50">
        <f>-0.017/(D7*D7+D22*D22)*(D21*D22+D6*D7)</f>
        <v>-9.092636203899957E-05</v>
      </c>
      <c r="E50">
        <f>-0.017/(E7*E7+E22*E22)*(E21*E22+E6*E7)</f>
        <v>9.931967383637659E-05</v>
      </c>
      <c r="F50">
        <f>-0.017/(F7*F7+F22*F22)*(F21*F22+F6*F7)</f>
        <v>7.892175198904578E-05</v>
      </c>
      <c r="G50">
        <f>(B50*B$4+C50*C$4+D50*D$4+E50*E$4+F50*F$4)/SUM(B$4:F$4)</f>
        <v>-3.8846314071308997E-07</v>
      </c>
    </row>
    <row r="51" spans="1:7" ht="12.75">
      <c r="A51" t="s">
        <v>58</v>
      </c>
      <c r="B51">
        <f>-0.017/(B7*B7+B22*B22)*(B21*B7-B6*B22)</f>
        <v>0.00028285229735035776</v>
      </c>
      <c r="C51">
        <f>-0.017/(C7*C7+C22*C22)*(C21*C7-C6*C22)</f>
        <v>-0.00017370085580627702</v>
      </c>
      <c r="D51">
        <f>-0.017/(D7*D7+D22*D22)*(D21*D7-D6*D22)</f>
        <v>-0.00024922161815257035</v>
      </c>
      <c r="E51">
        <f>-0.017/(E7*E7+E22*E22)*(E21*E7-E6*E22)</f>
        <v>0.00010026984985050968</v>
      </c>
      <c r="F51">
        <f>-0.017/(F7*F7+F22*F22)*(F21*F7-F6*F22)</f>
        <v>0.0002776050585407399</v>
      </c>
      <c r="G51">
        <f>(B51*B$4+C51*C$4+D51*D$4+E51*E$4+F51*F$4)/SUM(B$4:F$4)</f>
        <v>4.623346773775954E-07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10000.116295630933</v>
      </c>
      <c r="C62">
        <f>C7+(2/0.017)*(C8*C50-C23*C51)</f>
        <v>9999.905062046339</v>
      </c>
      <c r="D62">
        <f>D7+(2/0.017)*(D8*D50-D23*D51)</f>
        <v>9999.925842724266</v>
      </c>
      <c r="E62">
        <f>E7+(2/0.017)*(E8*E50-E23*E51)</f>
        <v>10000.029802418314</v>
      </c>
      <c r="F62">
        <f>F7+(2/0.017)*(F8*F50-F23*F51)</f>
        <v>9999.793351013974</v>
      </c>
    </row>
    <row r="63" spans="1:6" ht="12.75">
      <c r="A63" t="s">
        <v>66</v>
      </c>
      <c r="B63">
        <f>B8+(3/0.017)*(B9*B50-B24*B51)</f>
        <v>2.612060452819163</v>
      </c>
      <c r="C63">
        <f>C8+(3/0.017)*(C9*C50-C24*C51)</f>
        <v>0.8151710116183395</v>
      </c>
      <c r="D63">
        <f>D8+(3/0.017)*(D9*D50-D24*D51)</f>
        <v>1.6733434710579693</v>
      </c>
      <c r="E63">
        <f>E8+(3/0.017)*(E9*E50-E24*E51)</f>
        <v>-0.09518543162434484</v>
      </c>
      <c r="F63">
        <f>F8+(3/0.017)*(F9*F50-F24*F51)</f>
        <v>-3.0237468232204923</v>
      </c>
    </row>
    <row r="64" spans="1:6" ht="12.75">
      <c r="A64" t="s">
        <v>67</v>
      </c>
      <c r="B64">
        <f>B9+(4/0.017)*(B10*B50-B25*B51)</f>
        <v>-0.09700270203571965</v>
      </c>
      <c r="C64">
        <f>C9+(4/0.017)*(C10*C50-C25*C51)</f>
        <v>-0.4078197201698835</v>
      </c>
      <c r="D64">
        <f>D9+(4/0.017)*(D10*D50-D25*D51)</f>
        <v>-0.3056447143355373</v>
      </c>
      <c r="E64">
        <f>E9+(4/0.017)*(E10*E50-E25*E51)</f>
        <v>-0.08704909872870917</v>
      </c>
      <c r="F64">
        <f>F9+(4/0.017)*(F10*F50-F25*F51)</f>
        <v>-1.580377176781219</v>
      </c>
    </row>
    <row r="65" spans="1:6" ht="12.75">
      <c r="A65" t="s">
        <v>68</v>
      </c>
      <c r="B65">
        <f>B10+(5/0.017)*(B11*B50-B26*B51)</f>
        <v>-1.1955669506642133</v>
      </c>
      <c r="C65">
        <f>C10+(5/0.017)*(C11*C50-C26*C51)</f>
        <v>-0.17199381418151397</v>
      </c>
      <c r="D65">
        <f>D10+(5/0.017)*(D11*D50-D26*D51)</f>
        <v>-0.4624138047882345</v>
      </c>
      <c r="E65">
        <f>E10+(5/0.017)*(E11*E50-E26*E51)</f>
        <v>0.020444956285590843</v>
      </c>
      <c r="F65">
        <f>F10+(5/0.017)*(F11*F50-F26*F51)</f>
        <v>-0.14065360194011073</v>
      </c>
    </row>
    <row r="66" spans="1:6" ht="12.75">
      <c r="A66" t="s">
        <v>69</v>
      </c>
      <c r="B66">
        <f>B11+(6/0.017)*(B12*B50-B27*B51)</f>
        <v>2.9858698900684715</v>
      </c>
      <c r="C66">
        <f>C11+(6/0.017)*(C12*C50-C27*C51)</f>
        <v>1.9136449629241057</v>
      </c>
      <c r="D66">
        <f>D11+(6/0.017)*(D12*D50-D27*D51)</f>
        <v>1.9717365513030403</v>
      </c>
      <c r="E66">
        <f>E11+(6/0.017)*(E12*E50-E27*E51)</f>
        <v>1.3767765090417088</v>
      </c>
      <c r="F66">
        <f>F11+(6/0.017)*(F12*F50-F27*F51)</f>
        <v>14.276963309115386</v>
      </c>
    </row>
    <row r="67" spans="1:6" ht="12.75">
      <c r="A67" t="s">
        <v>70</v>
      </c>
      <c r="B67">
        <f>B12+(7/0.017)*(B13*B50-B28*B51)</f>
        <v>0.42665762348455877</v>
      </c>
      <c r="C67">
        <f>C12+(7/0.017)*(C13*C50-C28*C51)</f>
        <v>0.021618386268835662</v>
      </c>
      <c r="D67">
        <f>D12+(7/0.017)*(D13*D50-D28*D51)</f>
        <v>0.1446545059315039</v>
      </c>
      <c r="E67">
        <f>E12+(7/0.017)*(E13*E50-E28*E51)</f>
        <v>-0.4220606904937728</v>
      </c>
      <c r="F67">
        <f>F12+(7/0.017)*(F13*F50-F28*F51)</f>
        <v>0.0002603101019642007</v>
      </c>
    </row>
    <row r="68" spans="1:6" ht="12.75">
      <c r="A68" t="s">
        <v>71</v>
      </c>
      <c r="B68">
        <f>B13+(8/0.017)*(B14*B50-B29*B51)</f>
        <v>0.07045260003584726</v>
      </c>
      <c r="C68">
        <f>C13+(8/0.017)*(C14*C50-C29*C51)</f>
        <v>0.14108105840955454</v>
      </c>
      <c r="D68">
        <f>D13+(8/0.017)*(D14*D50-D29*D51)</f>
        <v>0.031045382092584898</v>
      </c>
      <c r="E68">
        <f>E13+(8/0.017)*(E14*E50-E29*E51)</f>
        <v>0.15012606857591548</v>
      </c>
      <c r="F68">
        <f>F13+(8/0.017)*(F14*F50-F29*F51)</f>
        <v>-0.06272957029102501</v>
      </c>
    </row>
    <row r="69" spans="1:6" ht="12.75">
      <c r="A69" t="s">
        <v>72</v>
      </c>
      <c r="B69">
        <f>B14+(9/0.017)*(B15*B50-B30*B51)</f>
        <v>-0.11826710884231474</v>
      </c>
      <c r="C69">
        <f>C14+(9/0.017)*(C15*C50-C30*C51)</f>
        <v>-0.01885543443974235</v>
      </c>
      <c r="D69">
        <f>D14+(9/0.017)*(D15*D50-D30*D51)</f>
        <v>-0.03576551088252681</v>
      </c>
      <c r="E69">
        <f>E14+(9/0.017)*(E15*E50-E30*E51)</f>
        <v>-0.1253771794688641</v>
      </c>
      <c r="F69">
        <f>F14+(9/0.017)*(F15*F50-F30*F51)</f>
        <v>0.04615868287046097</v>
      </c>
    </row>
    <row r="70" spans="1:6" ht="12.75">
      <c r="A70" t="s">
        <v>73</v>
      </c>
      <c r="B70">
        <f>B15+(10/0.017)*(B16*B50-B31*B51)</f>
        <v>-0.4025207423562585</v>
      </c>
      <c r="C70">
        <f>C15+(10/0.017)*(C16*C50-C31*C51)</f>
        <v>-0.17906756892586803</v>
      </c>
      <c r="D70">
        <f>D15+(10/0.017)*(D16*D50-D31*D51)</f>
        <v>-0.08434794045649416</v>
      </c>
      <c r="E70">
        <f>E15+(10/0.017)*(E16*E50-E31*E51)</f>
        <v>-0.17925316119282717</v>
      </c>
      <c r="F70">
        <f>F15+(10/0.017)*(F16*F50-F31*F51)</f>
        <v>-0.3129391444189347</v>
      </c>
    </row>
    <row r="71" spans="1:6" ht="12.75">
      <c r="A71" t="s">
        <v>74</v>
      </c>
      <c r="B71">
        <f>B16+(11/0.017)*(B17*B50-B32*B51)</f>
        <v>0.030370795308647974</v>
      </c>
      <c r="C71">
        <f>C16+(11/0.017)*(C17*C50-C32*C51)</f>
        <v>-0.007121311957183825</v>
      </c>
      <c r="D71">
        <f>D16+(11/0.017)*(D17*D50-D32*D51)</f>
        <v>0.0049378675722786605</v>
      </c>
      <c r="E71">
        <f>E16+(11/0.017)*(E17*E50-E32*E51)</f>
        <v>-0.009408905128815715</v>
      </c>
      <c r="F71">
        <f>F16+(11/0.017)*(F17*F50-F32*F51)</f>
        <v>-0.007404003499201197</v>
      </c>
    </row>
    <row r="72" spans="1:6" ht="12.75">
      <c r="A72" t="s">
        <v>75</v>
      </c>
      <c r="B72">
        <f>B17+(12/0.017)*(B18*B50-B33*B51)</f>
        <v>-0.06582770712232472</v>
      </c>
      <c r="C72">
        <f>C17+(12/0.017)*(C18*C50-C33*C51)</f>
        <v>-0.029503664642846365</v>
      </c>
      <c r="D72">
        <f>D17+(12/0.017)*(D18*D50-D33*D51)</f>
        <v>-0.018773324987850705</v>
      </c>
      <c r="E72">
        <f>E17+(12/0.017)*(E18*E50-E33*E51)</f>
        <v>-0.033549659585248415</v>
      </c>
      <c r="F72">
        <f>F17+(12/0.017)*(F18*F50-F33*F51)</f>
        <v>-0.05521878646356592</v>
      </c>
    </row>
    <row r="73" spans="1:6" ht="12.75">
      <c r="A73" t="s">
        <v>76</v>
      </c>
      <c r="B73">
        <f>B18+(13/0.017)*(B19*B50-B34*B51)</f>
        <v>-0.00320902255691286</v>
      </c>
      <c r="C73">
        <f>C18+(13/0.017)*(C19*C50-C34*C51)</f>
        <v>0.00048577887655732507</v>
      </c>
      <c r="D73">
        <f>D18+(13/0.017)*(D19*D50-D34*D51)</f>
        <v>0.020802375700856406</v>
      </c>
      <c r="E73">
        <f>E18+(13/0.017)*(E19*E50-E34*E51)</f>
        <v>0.0312839958209896</v>
      </c>
      <c r="F73">
        <f>F18+(13/0.017)*(F19*F50-F34*F51)</f>
        <v>-0.0019971450318715805</v>
      </c>
    </row>
    <row r="74" spans="1:6" ht="12.75">
      <c r="A74" t="s">
        <v>77</v>
      </c>
      <c r="B74">
        <f>B19+(14/0.017)*(B20*B50-B35*B51)</f>
        <v>-0.20590004507313775</v>
      </c>
      <c r="C74">
        <f>C19+(14/0.017)*(C20*C50-C35*C51)</f>
        <v>-0.18942199049620587</v>
      </c>
      <c r="D74">
        <f>D19+(14/0.017)*(D20*D50-D35*D51)</f>
        <v>-0.19951555606031507</v>
      </c>
      <c r="E74">
        <f>E19+(14/0.017)*(E20*E50-E35*E51)</f>
        <v>-0.19675481278819373</v>
      </c>
      <c r="F74">
        <f>F19+(14/0.017)*(F20*F50-F35*F51)</f>
        <v>-0.163405578126576</v>
      </c>
    </row>
    <row r="75" spans="1:6" ht="12.75">
      <c r="A75" t="s">
        <v>78</v>
      </c>
      <c r="B75" s="49">
        <f>B20</f>
        <v>-0.0001016205</v>
      </c>
      <c r="C75" s="49">
        <f>C20</f>
        <v>-0.0004019806</v>
      </c>
      <c r="D75" s="49">
        <f>D20</f>
        <v>-0.0008486916</v>
      </c>
      <c r="E75" s="49">
        <f>E20</f>
        <v>-0.003689826</v>
      </c>
      <c r="F75" s="49">
        <f>F20</f>
        <v>-0.005087483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191.20366292467028</v>
      </c>
      <c r="C82">
        <f>C22+(2/0.017)*(C8*C51+C23*C50)</f>
        <v>93.61749226076329</v>
      </c>
      <c r="D82">
        <f>D22+(2/0.017)*(D8*D51+D23*D50)</f>
        <v>-17.279614278237</v>
      </c>
      <c r="E82">
        <f>E22+(2/0.017)*(E8*E51+E23*E50)</f>
        <v>-94.63997571618616</v>
      </c>
      <c r="F82">
        <f>F22+(2/0.017)*(F8*F51+F23*F50)</f>
        <v>-175.77162558624315</v>
      </c>
    </row>
    <row r="83" spans="1:6" ht="12.75">
      <c r="A83" t="s">
        <v>81</v>
      </c>
      <c r="B83">
        <f>B23+(3/0.017)*(B9*B51+B24*B50)</f>
        <v>-3.361920443601481</v>
      </c>
      <c r="C83">
        <f>C23+(3/0.017)*(C9*C51+C24*C50)</f>
        <v>-4.2671698607597275</v>
      </c>
      <c r="D83">
        <f>D23+(3/0.017)*(D9*D51+D24*D50)</f>
        <v>-1.8340662865757098</v>
      </c>
      <c r="E83">
        <f>E23+(3/0.017)*(E9*E51+E24*E50)</f>
        <v>-2.7440488941562724</v>
      </c>
      <c r="F83">
        <f>F23+(3/0.017)*(F9*F51+F24*F50)</f>
        <v>5.388807457060859</v>
      </c>
    </row>
    <row r="84" spans="1:6" ht="12.75">
      <c r="A84" t="s">
        <v>82</v>
      </c>
      <c r="B84">
        <f>B24+(4/0.017)*(B10*B51+B25*B50)</f>
        <v>-1.4439539879607595</v>
      </c>
      <c r="C84">
        <f>C24+(4/0.017)*(C10*C51+C25*C50)</f>
        <v>-3.145578760736085</v>
      </c>
      <c r="D84">
        <f>D24+(4/0.017)*(D10*D51+D25*D50)</f>
        <v>-2.2836407214341765</v>
      </c>
      <c r="E84">
        <f>E24+(4/0.017)*(E10*E51+E25*E50)</f>
        <v>-3.538988893722463</v>
      </c>
      <c r="F84">
        <f>F24+(4/0.017)*(F10*F51+F25*F50)</f>
        <v>-0.07829999238030112</v>
      </c>
    </row>
    <row r="85" spans="1:6" ht="12.75">
      <c r="A85" t="s">
        <v>83</v>
      </c>
      <c r="B85">
        <f>B25+(5/0.017)*(B11*B51+B26*B50)</f>
        <v>-0.6211484008904686</v>
      </c>
      <c r="C85">
        <f>C25+(5/0.017)*(C11*C51+C26*C50)</f>
        <v>-1.047789765407334</v>
      </c>
      <c r="D85">
        <f>D25+(5/0.017)*(D11*D51+D26*D50)</f>
        <v>-0.9976457210139309</v>
      </c>
      <c r="E85">
        <f>E25+(5/0.017)*(E11*E51+E26*E50)</f>
        <v>-0.8103412715382499</v>
      </c>
      <c r="F85">
        <f>F25+(5/0.017)*(F11*F51+F26*F50)</f>
        <v>-1.567838164115093</v>
      </c>
    </row>
    <row r="86" spans="1:6" ht="12.75">
      <c r="A86" t="s">
        <v>84</v>
      </c>
      <c r="B86">
        <f>B26+(6/0.017)*(B12*B51+B27*B50)</f>
        <v>-0.5348410177992191</v>
      </c>
      <c r="C86">
        <f>C26+(6/0.017)*(C12*C51+C27*C50)</f>
        <v>0.19263278068181122</v>
      </c>
      <c r="D86">
        <f>D26+(6/0.017)*(D12*D51+D27*D50)</f>
        <v>-0.3148980263400595</v>
      </c>
      <c r="E86">
        <f>E26+(6/0.017)*(E12*E51+E27*E50)</f>
        <v>0.3028882119143061</v>
      </c>
      <c r="F86">
        <f>F26+(6/0.017)*(F12*F51+F27*F50)</f>
        <v>0.8402732460232313</v>
      </c>
    </row>
    <row r="87" spans="1:6" ht="12.75">
      <c r="A87" t="s">
        <v>85</v>
      </c>
      <c r="B87">
        <f>B27+(7/0.017)*(B13*B51+B28*B50)</f>
        <v>-0.21876518468914055</v>
      </c>
      <c r="C87">
        <f>C27+(7/0.017)*(C13*C51+C28*C50)</f>
        <v>-0.07875239621459346</v>
      </c>
      <c r="D87">
        <f>D27+(7/0.017)*(D13*D51+D28*D50)</f>
        <v>0.06935260014485395</v>
      </c>
      <c r="E87">
        <f>E27+(7/0.017)*(E13*E51+E28*E50)</f>
        <v>0.057789633037352794</v>
      </c>
      <c r="F87">
        <f>F27+(7/0.017)*(F13*F51+F28*F50)</f>
        <v>0.3504801955092647</v>
      </c>
    </row>
    <row r="88" spans="1:6" ht="12.75">
      <c r="A88" t="s">
        <v>86</v>
      </c>
      <c r="B88">
        <f>B28+(8/0.017)*(B14*B51+B29*B50)</f>
        <v>-0.3806020720885862</v>
      </c>
      <c r="C88">
        <f>C28+(8/0.017)*(C14*C51+C29*C50)</f>
        <v>-0.17717136806322673</v>
      </c>
      <c r="D88">
        <f>D28+(8/0.017)*(D14*D51+D29*D50)</f>
        <v>-0.11390075783878564</v>
      </c>
      <c r="E88">
        <f>E28+(8/0.017)*(E14*E51+E29*E50)</f>
        <v>-0.09021389365462207</v>
      </c>
      <c r="F88">
        <f>F28+(8/0.017)*(F14*F51+F29*F50)</f>
        <v>-0.15958568638014578</v>
      </c>
    </row>
    <row r="89" spans="1:6" ht="12.75">
      <c r="A89" t="s">
        <v>87</v>
      </c>
      <c r="B89">
        <f>B29+(9/0.017)*(B15*B51+B30*B50)</f>
        <v>-0.06265164520440868</v>
      </c>
      <c r="C89">
        <f>C29+(9/0.017)*(C15*C51+C30*C50)</f>
        <v>-0.03933092667866955</v>
      </c>
      <c r="D89">
        <f>D29+(9/0.017)*(D15*D51+D30*D50)</f>
        <v>-0.14710991358574227</v>
      </c>
      <c r="E89">
        <f>E29+(9/0.017)*(E15*E51+E30*E50)</f>
        <v>0.00876090779085365</v>
      </c>
      <c r="F89">
        <f>F29+(9/0.017)*(F15*F51+F30*F50)</f>
        <v>-0.12049089986775667</v>
      </c>
    </row>
    <row r="90" spans="1:6" ht="12.75">
      <c r="A90" t="s">
        <v>88</v>
      </c>
      <c r="B90">
        <f>B30+(10/0.017)*(B16*B51+B31*B50)</f>
        <v>-0.07626468822848202</v>
      </c>
      <c r="C90">
        <f>C30+(10/0.017)*(C16*C51+C31*C50)</f>
        <v>-0.02678249660067611</v>
      </c>
      <c r="D90">
        <f>D30+(10/0.017)*(D16*D51+D31*D50)</f>
        <v>-0.035477285853426375</v>
      </c>
      <c r="E90">
        <f>E30+(10/0.017)*(E16*E51+E31*E50)</f>
        <v>-0.02728495592757824</v>
      </c>
      <c r="F90">
        <f>F30+(10/0.017)*(F16*F51+F31*F50)</f>
        <v>0.29948727201741376</v>
      </c>
    </row>
    <row r="91" spans="1:6" ht="12.75">
      <c r="A91" t="s">
        <v>89</v>
      </c>
      <c r="B91">
        <f>B31+(11/0.017)*(B17*B51+B32*B50)</f>
        <v>-0.010704150751204984</v>
      </c>
      <c r="C91">
        <f>C31+(11/0.017)*(C17*C51+C32*C50)</f>
        <v>0.023023769139258778</v>
      </c>
      <c r="D91">
        <f>D31+(11/0.017)*(D17*D51+D32*D50)</f>
        <v>-0.012448424448272525</v>
      </c>
      <c r="E91">
        <f>E31+(11/0.017)*(E17*E51+E32*E50)</f>
        <v>0.007354278117111153</v>
      </c>
      <c r="F91">
        <f>F31+(11/0.017)*(F17*F51+F32*F50)</f>
        <v>0.02530970617200426</v>
      </c>
    </row>
    <row r="92" spans="1:6" ht="12.75">
      <c r="A92" t="s">
        <v>90</v>
      </c>
      <c r="B92">
        <f>B32+(12/0.017)*(B18*B51+B33*B50)</f>
        <v>-0.029658895652303657</v>
      </c>
      <c r="C92">
        <f>C32+(12/0.017)*(C18*C51+C33*C50)</f>
        <v>-0.002647368562547775</v>
      </c>
      <c r="D92">
        <f>D32+(12/0.017)*(D18*D51+D33*D50)</f>
        <v>-0.018851739869186476</v>
      </c>
      <c r="E92">
        <f>E32+(12/0.017)*(E18*E51+E33*E50)</f>
        <v>0.020922158963811874</v>
      </c>
      <c r="F92">
        <f>F32+(12/0.017)*(F18*F51+F33*F50)</f>
        <v>-0.01681145447430949</v>
      </c>
    </row>
    <row r="93" spans="1:6" ht="12.75">
      <c r="A93" t="s">
        <v>91</v>
      </c>
      <c r="B93">
        <f>B33+(13/0.017)*(B19*B51+B34*B50)</f>
        <v>0.10041775878544802</v>
      </c>
      <c r="C93">
        <f>C33+(13/0.017)*(C19*C51+C34*C50)</f>
        <v>0.10167775965549977</v>
      </c>
      <c r="D93">
        <f>D33+(13/0.017)*(D19*D51+D34*D50)</f>
        <v>0.10721717731785002</v>
      </c>
      <c r="E93">
        <f>E33+(13/0.017)*(E19*E51+E34*E50)</f>
        <v>0.10050423804318104</v>
      </c>
      <c r="F93">
        <f>F33+(13/0.017)*(F19*F51+F34*F50)</f>
        <v>0.08092087678678737</v>
      </c>
    </row>
    <row r="94" spans="1:6" ht="12.75">
      <c r="A94" t="s">
        <v>92</v>
      </c>
      <c r="B94">
        <f>B34+(14/0.017)*(B20*B51+B35*B50)</f>
        <v>-0.05019079229238981</v>
      </c>
      <c r="C94">
        <f>C34+(14/0.017)*(C20*C51+C35*C50)</f>
        <v>-0.02240644915610034</v>
      </c>
      <c r="D94">
        <f>D34+(14/0.017)*(D20*D51+D35*D50)</f>
        <v>-0.006897321938217114</v>
      </c>
      <c r="E94">
        <f>E34+(14/0.017)*(E20*E51+E35*E50)</f>
        <v>0.004733901380460489</v>
      </c>
      <c r="F94">
        <f>F34+(14/0.017)*(F20*F51+F35*F50)</f>
        <v>-0.014957253823497553</v>
      </c>
    </row>
    <row r="95" spans="1:6" ht="12.75">
      <c r="A95" t="s">
        <v>93</v>
      </c>
      <c r="B95" s="49">
        <f>B35</f>
        <v>-0.006316279</v>
      </c>
      <c r="C95" s="49">
        <f>C35</f>
        <v>-0.003226188</v>
      </c>
      <c r="D95" s="49">
        <f>D35</f>
        <v>-0.005127654</v>
      </c>
      <c r="E95" s="49">
        <f>E35</f>
        <v>-0.001908418</v>
      </c>
      <c r="F95" s="49">
        <f>F35</f>
        <v>-0.003372817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2.612030076050592</v>
      </c>
      <c r="C103">
        <f>C63*10000/C62</f>
        <v>0.815178750758586</v>
      </c>
      <c r="D103">
        <f>D63*10000/D62</f>
        <v>1.6733558802093103</v>
      </c>
      <c r="E103">
        <f>E63*10000/E62</f>
        <v>-0.09518514794958519</v>
      </c>
      <c r="F103">
        <f>F63*10000/F62</f>
        <v>-3.023809309933276</v>
      </c>
      <c r="G103">
        <f>AVERAGE(C103:E103)</f>
        <v>0.7977831610061036</v>
      </c>
      <c r="H103">
        <f>STDEV(C103:E103)</f>
        <v>0.8843988336590334</v>
      </c>
      <c r="I103">
        <f>(B103*B4+C103*C4+D103*D4+E103*E4+F103*F4)/SUM(B4:F4)</f>
        <v>0.5511523164221301</v>
      </c>
      <c r="K103">
        <f>(LN(H103)+LN(H123))/2-LN(K114*K115^3)</f>
        <v>-3.836720593118532</v>
      </c>
    </row>
    <row r="104" spans="1:11" ht="12.75">
      <c r="A104" t="s">
        <v>67</v>
      </c>
      <c r="B104">
        <f>B64*10000/B62</f>
        <v>-0.09700157394979525</v>
      </c>
      <c r="C104">
        <f>C64*10000/C62</f>
        <v>-0.40782359196361107</v>
      </c>
      <c r="D104">
        <f>D64*10000/D62</f>
        <v>-0.30564698093028153</v>
      </c>
      <c r="E104">
        <f>E64*10000/E62</f>
        <v>-0.0870488393021169</v>
      </c>
      <c r="F104">
        <f>F64*10000/F62</f>
        <v>-1.580409835790226</v>
      </c>
      <c r="G104">
        <f>AVERAGE(C104:E104)</f>
        <v>-0.2668398040653365</v>
      </c>
      <c r="H104">
        <f>STDEV(C104:E104)</f>
        <v>0.16387070579707347</v>
      </c>
      <c r="I104">
        <f>(B104*B4+C104*C4+D104*D4+E104*E4+F104*F4)/SUM(B4:F4)</f>
        <v>-0.41741135609108676</v>
      </c>
      <c r="K104">
        <f>(LN(H104)+LN(H124))/2-LN(K114*K115^4)</f>
        <v>-4.4131048257930106</v>
      </c>
    </row>
    <row r="105" spans="1:11" ht="12.75">
      <c r="A105" t="s">
        <v>68</v>
      </c>
      <c r="B105">
        <f>B65*10000/B62</f>
        <v>-1.195553046904623</v>
      </c>
      <c r="C105">
        <f>C65*10000/C62</f>
        <v>-0.17199544707109238</v>
      </c>
      <c r="D105">
        <f>D65*10000/D62</f>
        <v>-0.4624172339484667</v>
      </c>
      <c r="E105">
        <f>E65*10000/E62</f>
        <v>0.020444895354858467</v>
      </c>
      <c r="F105">
        <f>F65*10000/F62</f>
        <v>-0.1406565085925986</v>
      </c>
      <c r="G105">
        <f>AVERAGE(C105:E105)</f>
        <v>-0.2046559285549002</v>
      </c>
      <c r="H105">
        <f>STDEV(C105:E105)</f>
        <v>0.2430822685160333</v>
      </c>
      <c r="I105">
        <f>(B105*B4+C105*C4+D105*D4+E105*E4+F105*F4)/SUM(B4:F4)</f>
        <v>-0.3398382247508788</v>
      </c>
      <c r="K105">
        <f>(LN(H105)+LN(H125))/2-LN(K114*K115^5)</f>
        <v>-4.442186798857142</v>
      </c>
    </row>
    <row r="106" spans="1:11" ht="12.75">
      <c r="A106" t="s">
        <v>69</v>
      </c>
      <c r="B106">
        <f>B66*10000/B62</f>
        <v>2.985835166110021</v>
      </c>
      <c r="C106">
        <f>C66*10000/C62</f>
        <v>1.9136631308502698</v>
      </c>
      <c r="D106">
        <f>D66*10000/D62</f>
        <v>1.9717511732725839</v>
      </c>
      <c r="E106">
        <f>E66*10000/E62</f>
        <v>1.3767724059269923</v>
      </c>
      <c r="F106">
        <f>F66*10000/F62</f>
        <v>14.277258347211456</v>
      </c>
      <c r="G106">
        <f>AVERAGE(C106:E106)</f>
        <v>1.754062236683282</v>
      </c>
      <c r="H106">
        <f>STDEV(C106:E106)</f>
        <v>0.3280308940666957</v>
      </c>
      <c r="I106">
        <f>(B106*B4+C106*C4+D106*D4+E106*E4+F106*F4)/SUM(B4:F4)</f>
        <v>3.603126016811875</v>
      </c>
      <c r="K106">
        <f>(LN(H106)+LN(H126))/2-LN(K114*K115^6)</f>
        <v>-3.2170299307068433</v>
      </c>
    </row>
    <row r="107" spans="1:11" ht="12.75">
      <c r="A107" t="s">
        <v>70</v>
      </c>
      <c r="B107">
        <f>B67*10000/B62</f>
        <v>0.4266526617005106</v>
      </c>
      <c r="C107">
        <f>C67*10000/C62</f>
        <v>0.021618591511319573</v>
      </c>
      <c r="D107">
        <f>D67*10000/D62</f>
        <v>0.1446555786578672</v>
      </c>
      <c r="E107">
        <f>E67*10000/E62</f>
        <v>-0.4220594326545963</v>
      </c>
      <c r="F107">
        <f>F67*10000/F62</f>
        <v>0.00026031548135722763</v>
      </c>
      <c r="G107">
        <f>AVERAGE(C107:E107)</f>
        <v>-0.08526175416180316</v>
      </c>
      <c r="H107">
        <f>STDEV(C107:E107)</f>
        <v>0.2980923216557684</v>
      </c>
      <c r="I107">
        <f>(B107*B4+C107*C4+D107*D4+E107*E4+F107*F4)/SUM(B4:F4)</f>
        <v>0.00038698228846665</v>
      </c>
      <c r="K107">
        <f>(LN(H107)+LN(H127))/2-LN(K114*K115^7)</f>
        <v>-3.3667165022247465</v>
      </c>
    </row>
    <row r="108" spans="1:9" ht="12.75">
      <c r="A108" t="s">
        <v>71</v>
      </c>
      <c r="B108">
        <f>B68*10000/B62</f>
        <v>0.07045178071241844</v>
      </c>
      <c r="C108">
        <f>C68*10000/C62</f>
        <v>0.14108239781696919</v>
      </c>
      <c r="D108">
        <f>D68*10000/D62</f>
        <v>0.031045612318388198</v>
      </c>
      <c r="E108">
        <f>E68*10000/E62</f>
        <v>0.15012562116525932</v>
      </c>
      <c r="F108">
        <f>F68*10000/F62</f>
        <v>-0.06273086661802292</v>
      </c>
      <c r="G108">
        <f>AVERAGE(C108:E108)</f>
        <v>0.10741787710020556</v>
      </c>
      <c r="H108">
        <f>STDEV(C108:E108)</f>
        <v>0.06629469883074955</v>
      </c>
      <c r="I108">
        <f>(B108*B4+C108*C4+D108*D4+E108*E4+F108*F4)/SUM(B4:F4)</f>
        <v>0.07936540020535447</v>
      </c>
    </row>
    <row r="109" spans="1:9" ht="12.75">
      <c r="A109" t="s">
        <v>72</v>
      </c>
      <c r="B109">
        <f>B69*10000/B62</f>
        <v>-0.11826573346350566</v>
      </c>
      <c r="C109">
        <f>C69*10000/C62</f>
        <v>-0.01885561345107796</v>
      </c>
      <c r="D109">
        <f>D69*10000/D62</f>
        <v>-0.035765776111778905</v>
      </c>
      <c r="E109">
        <f>E69*10000/E62</f>
        <v>-0.1253768058156627</v>
      </c>
      <c r="F109">
        <f>F69*10000/F62</f>
        <v>0.046159636754674035</v>
      </c>
      <c r="G109">
        <f>AVERAGE(C109:E109)</f>
        <v>-0.059999398459506526</v>
      </c>
      <c r="H109">
        <f>STDEV(C109:E109)</f>
        <v>0.05724633127775466</v>
      </c>
      <c r="I109">
        <f>(B109*B4+C109*C4+D109*D4+E109*E4+F109*F4)/SUM(B4:F4)</f>
        <v>-0.05429283761276406</v>
      </c>
    </row>
    <row r="110" spans="1:11" ht="12.75">
      <c r="A110" t="s">
        <v>73</v>
      </c>
      <c r="B110">
        <f>B70*10000/B62</f>
        <v>-0.4025160612703279</v>
      </c>
      <c r="C110">
        <f>C70*10000/C62</f>
        <v>-0.17906926897286402</v>
      </c>
      <c r="D110">
        <f>D70*10000/D62</f>
        <v>-0.08434856596248054</v>
      </c>
      <c r="E110">
        <f>E70*10000/E62</f>
        <v>-0.17925262697664984</v>
      </c>
      <c r="F110">
        <f>F70*10000/F62</f>
        <v>-0.3129456114082626</v>
      </c>
      <c r="G110">
        <f>AVERAGE(C110:E110)</f>
        <v>-0.14755682063733147</v>
      </c>
      <c r="H110">
        <f>STDEV(C110:E110)</f>
        <v>0.054740031049680664</v>
      </c>
      <c r="I110">
        <f>(B110*B4+C110*C4+D110*D4+E110*E4+F110*F4)/SUM(B4:F4)</f>
        <v>-0.2066045117602024</v>
      </c>
      <c r="K110">
        <f>EXP(AVERAGE(K103:K107))</f>
        <v>0.021170390880038203</v>
      </c>
    </row>
    <row r="111" spans="1:9" ht="12.75">
      <c r="A111" t="s">
        <v>74</v>
      </c>
      <c r="B111">
        <f>B71*10000/B62</f>
        <v>0.03037044211367524</v>
      </c>
      <c r="C111">
        <f>C71*10000/C62</f>
        <v>-0.00712137956610415</v>
      </c>
      <c r="D111">
        <f>D71*10000/D62</f>
        <v>0.00493790419043092</v>
      </c>
      <c r="E111">
        <f>E71*10000/E62</f>
        <v>-0.009408877088086631</v>
      </c>
      <c r="F111">
        <f>F71*10000/F62</f>
        <v>-0.007404156505344618</v>
      </c>
      <c r="G111">
        <f>AVERAGE(C111:E111)</f>
        <v>-0.0038641174879199534</v>
      </c>
      <c r="H111">
        <f>STDEV(C111:E111)</f>
        <v>0.007708102908491042</v>
      </c>
      <c r="I111">
        <f>(B111*B4+C111*C4+D111*D4+E111*E4+F111*F4)/SUM(B4:F4)</f>
        <v>0.0006290523620791922</v>
      </c>
    </row>
    <row r="112" spans="1:9" ht="12.75">
      <c r="A112" t="s">
        <v>75</v>
      </c>
      <c r="B112">
        <f>B72*10000/B62</f>
        <v>-0.06582694158375434</v>
      </c>
      <c r="C112">
        <f>C72*10000/C62</f>
        <v>-0.02950394474726029</v>
      </c>
      <c r="D112">
        <f>D72*10000/D62</f>
        <v>-0.018773464206746873</v>
      </c>
      <c r="E112">
        <f>E72*10000/E62</f>
        <v>-0.03354955959944747</v>
      </c>
      <c r="F112">
        <f>F72*10000/F62</f>
        <v>-0.05521992757777017</v>
      </c>
      <c r="G112">
        <f>AVERAGE(C112:E112)</f>
        <v>-0.027275656184484878</v>
      </c>
      <c r="H112">
        <f>STDEV(C112:E112)</f>
        <v>0.0076359152171035696</v>
      </c>
      <c r="I112">
        <f>(B112*B4+C112*C4+D112*D4+E112*E4+F112*F4)/SUM(B4:F4)</f>
        <v>-0.03659562503552749</v>
      </c>
    </row>
    <row r="113" spans="1:9" ht="12.75">
      <c r="A113" t="s">
        <v>76</v>
      </c>
      <c r="B113">
        <f>B73*10000/B62</f>
        <v>-0.0032089852378165713</v>
      </c>
      <c r="C113">
        <f>C73*10000/C62</f>
        <v>0.000485783488486357</v>
      </c>
      <c r="D113">
        <f>D73*10000/D62</f>
        <v>0.020802529966751478</v>
      </c>
      <c r="E113">
        <f>E73*10000/E62</f>
        <v>0.03128390258739446</v>
      </c>
      <c r="F113">
        <f>F73*10000/F62</f>
        <v>-0.0019971863035240334</v>
      </c>
      <c r="G113">
        <f>AVERAGE(C113:E113)</f>
        <v>0.017524072014210763</v>
      </c>
      <c r="H113">
        <f>STDEV(C113:E113)</f>
        <v>0.01565861583657908</v>
      </c>
      <c r="I113">
        <f>(B113*B4+C113*C4+D113*D4+E113*E4+F113*F4)/SUM(B4:F4)</f>
        <v>0.011912575844983704</v>
      </c>
    </row>
    <row r="114" spans="1:11" ht="12.75">
      <c r="A114" t="s">
        <v>77</v>
      </c>
      <c r="B114">
        <f>B74*10000/B62</f>
        <v>-0.20589765057341963</v>
      </c>
      <c r="C114">
        <f>C74*10000/C62</f>
        <v>-0.18942378884689468</v>
      </c>
      <c r="D114">
        <f>D74*10000/D62</f>
        <v>-0.1995170356242975</v>
      </c>
      <c r="E114">
        <f>E74*10000/E62</f>
        <v>-0.19675422641301768</v>
      </c>
      <c r="F114">
        <f>F74*10000/F62</f>
        <v>-0.16340895495606095</v>
      </c>
      <c r="G114">
        <f>AVERAGE(C114:E114)</f>
        <v>-0.19523168362806995</v>
      </c>
      <c r="H114">
        <f>STDEV(C114:E114)</f>
        <v>0.005216033936468469</v>
      </c>
      <c r="I114">
        <f>(B114*B4+C114*C4+D114*D4+E114*E4+F114*F4)/SUM(B4:F4)</f>
        <v>-0.1925339060367275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-0.00010161931821172736</v>
      </c>
      <c r="C115">
        <f>C75*10000/C62</f>
        <v>-0.00040198441635778926</v>
      </c>
      <c r="D115">
        <f>D75*10000/D62</f>
        <v>-0.0008486978937123719</v>
      </c>
      <c r="E115">
        <f>E75*10000/E62</f>
        <v>-0.0036898150034589765</v>
      </c>
      <c r="F115">
        <f>F75*10000/F62</f>
        <v>-0.005087588134492931</v>
      </c>
      <c r="G115">
        <f>AVERAGE(C115:E115)</f>
        <v>-0.0016468324378430459</v>
      </c>
      <c r="H115">
        <f>STDEV(C115:E115)</f>
        <v>0.0017833175699438794</v>
      </c>
      <c r="I115">
        <f>(B115*B4+C115*C4+D115*D4+E115*E4+F115*F4)/SUM(B4:F4)</f>
        <v>-0.0018816854522697385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191.20143933546802</v>
      </c>
      <c r="C122">
        <f>C82*10000/C62</f>
        <v>93.61838105451552</v>
      </c>
      <c r="D122">
        <f>D82*10000/D62</f>
        <v>-17.279742420099325</v>
      </c>
      <c r="E122">
        <f>E82*10000/E62</f>
        <v>-94.63969366701218</v>
      </c>
      <c r="F122">
        <f>F82*10000/F62</f>
        <v>-175.7752579641258</v>
      </c>
      <c r="G122">
        <f>AVERAGE(C122:E122)</f>
        <v>-6.100351677531994</v>
      </c>
      <c r="H122">
        <f>STDEV(C122:E122)</f>
        <v>94.62562949589994</v>
      </c>
      <c r="I122">
        <f>(B122*B4+C122*C4+D122*D4+E122*E4+F122*F4)/SUM(B4:F4)</f>
        <v>-0.11189293788639157</v>
      </c>
    </row>
    <row r="123" spans="1:9" ht="12.75">
      <c r="A123" t="s">
        <v>81</v>
      </c>
      <c r="B123">
        <f>B83*10000/B62</f>
        <v>-3.3618813463902506</v>
      </c>
      <c r="C123">
        <f>C83*10000/C62</f>
        <v>-4.267210372781791</v>
      </c>
      <c r="D123">
        <f>D83*10000/D62</f>
        <v>-1.8340798876125042</v>
      </c>
      <c r="E123">
        <f>E83*10000/E62</f>
        <v>-2.744040716251343</v>
      </c>
      <c r="F123">
        <f>F83*10000/F62</f>
        <v>5.388918818521822</v>
      </c>
      <c r="G123">
        <f>AVERAGE(C123:E123)</f>
        <v>-2.9484436588818794</v>
      </c>
      <c r="H123">
        <f>STDEV(C123:E123)</f>
        <v>1.2293764320508382</v>
      </c>
      <c r="I123">
        <f>(B123*B4+C123*C4+D123*D4+E123*E4+F123*F4)/SUM(B4:F4)</f>
        <v>-1.8964105987251203</v>
      </c>
    </row>
    <row r="124" spans="1:9" ht="12.75">
      <c r="A124" t="s">
        <v>82</v>
      </c>
      <c r="B124">
        <f>B84*10000/B62</f>
        <v>-1.4439371956020406</v>
      </c>
      <c r="C124">
        <f>C84*10000/C62</f>
        <v>-3.145608624500668</v>
      </c>
      <c r="D124">
        <f>D84*10000/D62</f>
        <v>-2.2836576564172275</v>
      </c>
      <c r="E124">
        <f>E84*10000/E62</f>
        <v>-3.5389783467111533</v>
      </c>
      <c r="F124">
        <f>F84*10000/F62</f>
        <v>-0.07830161047514202</v>
      </c>
      <c r="G124">
        <f>AVERAGE(C124:E124)</f>
        <v>-2.9894148758763492</v>
      </c>
      <c r="H124">
        <f>STDEV(C124:E124)</f>
        <v>0.6420707703999576</v>
      </c>
      <c r="I124">
        <f>(B124*B4+C124*C4+D124*D4+E124*E4+F124*F4)/SUM(B4:F4)</f>
        <v>-2.376981866539711</v>
      </c>
    </row>
    <row r="125" spans="1:9" ht="12.75">
      <c r="A125" t="s">
        <v>83</v>
      </c>
      <c r="B125">
        <f>B85*10000/B62</f>
        <v>-0.6211411772899575</v>
      </c>
      <c r="C125">
        <f>C85*10000/C62</f>
        <v>-1.047799713003394</v>
      </c>
      <c r="D125">
        <f>D85*10000/D62</f>
        <v>-0.9976531193376768</v>
      </c>
      <c r="E125">
        <f>E85*10000/E62</f>
        <v>-0.810338856532492</v>
      </c>
      <c r="F125">
        <f>F85*10000/F62</f>
        <v>-1.56787056400132</v>
      </c>
      <c r="G125">
        <f>AVERAGE(C125:E125)</f>
        <v>-0.9519305629578542</v>
      </c>
      <c r="H125">
        <f>STDEV(C125:E125)</f>
        <v>0.12515921344592779</v>
      </c>
      <c r="I125">
        <f>(B125*B4+C125*C4+D125*D4+E125*E4+F125*F4)/SUM(B4:F4)</f>
        <v>-0.986101647300117</v>
      </c>
    </row>
    <row r="126" spans="1:9" ht="12.75">
      <c r="A126" t="s">
        <v>84</v>
      </c>
      <c r="B126">
        <f>B86*10000/B62</f>
        <v>-0.5348347979041924</v>
      </c>
      <c r="C126">
        <f>C86*10000/C62</f>
        <v>0.1926346095153744</v>
      </c>
      <c r="D126">
        <f>D86*10000/D62</f>
        <v>-0.3149003615553535</v>
      </c>
      <c r="E126">
        <f>E86*10000/E62</f>
        <v>0.3028873092368769</v>
      </c>
      <c r="F126">
        <f>F86*10000/F62</f>
        <v>0.840290610543495</v>
      </c>
      <c r="G126">
        <f>AVERAGE(C126:E126)</f>
        <v>0.060207185732299266</v>
      </c>
      <c r="H126">
        <f>STDEV(C126:E126)</f>
        <v>0.32949684137042795</v>
      </c>
      <c r="I126">
        <f>(B126*B4+C126*C4+D126*D4+E126*E4+F126*F4)/SUM(B4:F4)</f>
        <v>0.07796809788882293</v>
      </c>
    </row>
    <row r="127" spans="1:9" ht="12.75">
      <c r="A127" t="s">
        <v>85</v>
      </c>
      <c r="B127">
        <f>B87*10000/B62</f>
        <v>-0.21876264057520953</v>
      </c>
      <c r="C127">
        <f>C87*10000/C62</f>
        <v>-0.0787531438808259</v>
      </c>
      <c r="D127">
        <f>D87*10000/D62</f>
        <v>0.06935311444865706</v>
      </c>
      <c r="E127">
        <f>E87*10000/E62</f>
        <v>0.05778946081078427</v>
      </c>
      <c r="F127">
        <f>F87*10000/F62</f>
        <v>0.3504874382966386</v>
      </c>
      <c r="G127">
        <f>AVERAGE(C127:E127)</f>
        <v>0.016129810459538478</v>
      </c>
      <c r="H127">
        <f>STDEV(C127:E127)</f>
        <v>0.0823742119211524</v>
      </c>
      <c r="I127">
        <f>(B127*B4+C127*C4+D127*D4+E127*E4+F127*F4)/SUM(B4:F4)</f>
        <v>0.02665205737223432</v>
      </c>
    </row>
    <row r="128" spans="1:9" ht="12.75">
      <c r="A128" t="s">
        <v>86</v>
      </c>
      <c r="B128">
        <f>B88*10000/B62</f>
        <v>-0.38059764590425</v>
      </c>
      <c r="C128">
        <f>C88*10000/C62</f>
        <v>-0.17717305010790885</v>
      </c>
      <c r="D128">
        <f>D88*10000/D62</f>
        <v>-0.11390160250203998</v>
      </c>
      <c r="E128">
        <f>E88*10000/E62</f>
        <v>-0.09021362479620368</v>
      </c>
      <c r="F128">
        <f>F88*10000/F62</f>
        <v>-0.15958898427032384</v>
      </c>
      <c r="G128">
        <f>AVERAGE(C128:E128)</f>
        <v>-0.12709609246871748</v>
      </c>
      <c r="H128">
        <f>STDEV(C128:E128)</f>
        <v>0.04495616016461013</v>
      </c>
      <c r="I128">
        <f>(B128*B4+C128*C4+D128*D4+E128*E4+F128*F4)/SUM(B4:F4)</f>
        <v>-0.16820285938602428</v>
      </c>
    </row>
    <row r="129" spans="1:9" ht="12.75">
      <c r="A129" t="s">
        <v>87</v>
      </c>
      <c r="B129">
        <f>B89*10000/B62</f>
        <v>-0.06265091660162121</v>
      </c>
      <c r="C129">
        <f>C89*10000/C62</f>
        <v>-0.039331300081984016</v>
      </c>
      <c r="D129">
        <f>D89*10000/D62</f>
        <v>-0.14711100452087483</v>
      </c>
      <c r="E129">
        <f>E89*10000/E62</f>
        <v>0.008760881681307585</v>
      </c>
      <c r="F129">
        <f>F89*10000/F62</f>
        <v>-0.12049338985144023</v>
      </c>
      <c r="G129">
        <f>AVERAGE(C129:E129)</f>
        <v>-0.05922714097385042</v>
      </c>
      <c r="H129">
        <f>STDEV(C129:E129)</f>
        <v>0.079817883902371</v>
      </c>
      <c r="I129">
        <f>(B129*B4+C129*C4+D129*D4+E129*E4+F129*F4)/SUM(B4:F4)</f>
        <v>-0.06789011995755294</v>
      </c>
    </row>
    <row r="130" spans="1:9" ht="12.75">
      <c r="A130" t="s">
        <v>88</v>
      </c>
      <c r="B130">
        <f>B90*10000/B62</f>
        <v>-0.07626380131379291</v>
      </c>
      <c r="C130">
        <f>C90*10000/C62</f>
        <v>-0.026782750870632217</v>
      </c>
      <c r="D130">
        <f>D90*10000/D62</f>
        <v>-0.03547754894526433</v>
      </c>
      <c r="E130">
        <f>E90*10000/E62</f>
        <v>-0.027284874612053554</v>
      </c>
      <c r="F130">
        <f>F90*10000/F62</f>
        <v>0.2994934610194179</v>
      </c>
      <c r="G130">
        <f>AVERAGE(C130:E130)</f>
        <v>-0.029848391475983366</v>
      </c>
      <c r="H130">
        <f>STDEV(C130:E130)</f>
        <v>0.004881453925153445</v>
      </c>
      <c r="I130">
        <f>(B130*B4+C130*C4+D130*D4+E130*E4+F130*F4)/SUM(B4:F4)</f>
        <v>0.0073482883556684605</v>
      </c>
    </row>
    <row r="131" spans="1:9" ht="12.75">
      <c r="A131" t="s">
        <v>89</v>
      </c>
      <c r="B131">
        <f>B91*10000/B62</f>
        <v>-0.010704026268056149</v>
      </c>
      <c r="C131">
        <f>C91*10000/C62</f>
        <v>0.023023987724286744</v>
      </c>
      <c r="D131">
        <f>D91*10000/D62</f>
        <v>-0.012448516763081533</v>
      </c>
      <c r="E131">
        <f>E91*10000/E62</f>
        <v>0.007354256199649188</v>
      </c>
      <c r="F131">
        <f>F91*10000/F62</f>
        <v>0.025310229205324396</v>
      </c>
      <c r="G131">
        <f>AVERAGE(C131:E131)</f>
        <v>0.005976575720284799</v>
      </c>
      <c r="H131">
        <f>STDEV(C131:E131)</f>
        <v>0.017776336694578183</v>
      </c>
      <c r="I131">
        <f>(B131*B4+C131*C4+D131*D4+E131*E4+F131*F4)/SUM(B4:F4)</f>
        <v>0.00613695167537897</v>
      </c>
    </row>
    <row r="132" spans="1:9" ht="12.75">
      <c r="A132" t="s">
        <v>90</v>
      </c>
      <c r="B132">
        <f>B92*10000/B62</f>
        <v>-0.029658550736316614</v>
      </c>
      <c r="C132">
        <f>C92*10000/C62</f>
        <v>-0.0026473936963617817</v>
      </c>
      <c r="D132">
        <f>D92*10000/D62</f>
        <v>-0.01885187966959035</v>
      </c>
      <c r="E132">
        <f>E92*10000/E62</f>
        <v>0.020922096610904353</v>
      </c>
      <c r="F132">
        <f>F92*10000/F62</f>
        <v>-0.016811801888490845</v>
      </c>
      <c r="G132">
        <f>AVERAGE(C132:E132)</f>
        <v>-0.0001923922516825933</v>
      </c>
      <c r="H132">
        <f>STDEV(C132:E132)</f>
        <v>0.020000314281539967</v>
      </c>
      <c r="I132">
        <f>(B132*B4+C132*C4+D132*D4+E132*E4+F132*F4)/SUM(B4:F4)</f>
        <v>-0.006682206478268805</v>
      </c>
    </row>
    <row r="133" spans="1:9" ht="12.75">
      <c r="A133" t="s">
        <v>91</v>
      </c>
      <c r="B133">
        <f>B93*10000/B62</f>
        <v>0.10041659098436756</v>
      </c>
      <c r="C133">
        <f>C93*10000/C62</f>
        <v>0.10167872497250775</v>
      </c>
      <c r="D133">
        <f>D93*10000/D62</f>
        <v>0.10721797241712444</v>
      </c>
      <c r="E133">
        <f>E93*10000/E62</f>
        <v>0.10050393851713925</v>
      </c>
      <c r="F133">
        <f>F93*10000/F62</f>
        <v>0.08092254904305801</v>
      </c>
      <c r="G133">
        <f>AVERAGE(C133:E133)</f>
        <v>0.10313354530225714</v>
      </c>
      <c r="H133">
        <f>STDEV(C133:E133)</f>
        <v>0.0035856574636221124</v>
      </c>
      <c r="I133">
        <f>(B133*B4+C133*C4+D133*D4+E133*E4+F133*F4)/SUM(B4:F4)</f>
        <v>0.09977656779082227</v>
      </c>
    </row>
    <row r="134" spans="1:9" ht="12.75">
      <c r="A134" t="s">
        <v>92</v>
      </c>
      <c r="B134">
        <f>B94*10000/B62</f>
        <v>-0.05019020860219221</v>
      </c>
      <c r="C134">
        <f>C94*10000/C62</f>
        <v>-0.02240666188036307</v>
      </c>
      <c r="D134">
        <f>D94*10000/D62</f>
        <v>-0.006897373087256901</v>
      </c>
      <c r="E134">
        <f>E94*10000/E62</f>
        <v>0.004733887272331615</v>
      </c>
      <c r="F134">
        <f>F94*10000/F62</f>
        <v>-0.014957562920018637</v>
      </c>
      <c r="G134">
        <f>AVERAGE(C134:E134)</f>
        <v>-0.008190049231762786</v>
      </c>
      <c r="H134">
        <f>STDEV(C134:E134)</f>
        <v>0.013616372893997504</v>
      </c>
      <c r="I134">
        <f>(B134*B4+C134*C4+D134*D4+E134*E4+F134*F4)/SUM(B4:F4)</f>
        <v>-0.015185180797982359</v>
      </c>
    </row>
    <row r="135" spans="1:9" ht="12.75">
      <c r="A135" t="s">
        <v>93</v>
      </c>
      <c r="B135">
        <f>B95*10000/B62</f>
        <v>-0.006316205545289101</v>
      </c>
      <c r="C135">
        <f>C95*10000/C62</f>
        <v>-0.0032262186290594706</v>
      </c>
      <c r="D135">
        <f>D95*10000/D62</f>
        <v>-0.005127692025567142</v>
      </c>
      <c r="E135">
        <f>E95*10000/E62</f>
        <v>-0.0019084123124697948</v>
      </c>
      <c r="F135">
        <f>F95*10000/F62</f>
        <v>-0.003372886700361661</v>
      </c>
      <c r="G135">
        <f>AVERAGE(C135:E135)</f>
        <v>-0.003420774322365469</v>
      </c>
      <c r="H135">
        <f>STDEV(C135:E135)</f>
        <v>0.001618434245231596</v>
      </c>
      <c r="I135">
        <f>(B135*B4+C135*C4+D135*D4+E135*E4+F135*F4)/SUM(B4:F4)</f>
        <v>-0.0038342764549024783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2004-08-19T14:03:58Z</cp:lastPrinted>
  <dcterms:created xsi:type="dcterms:W3CDTF">2004-08-19T14:03:58Z</dcterms:created>
  <dcterms:modified xsi:type="dcterms:W3CDTF">2004-08-19T14:02:45Z</dcterms:modified>
  <cp:category/>
  <cp:version/>
  <cp:contentType/>
  <cp:contentStatus/>
</cp:coreProperties>
</file>