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4940" windowHeight="864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<sst xmlns="http://schemas.openxmlformats.org/spreadsheetml/2006/main" count="202" uniqueCount="97">
  <si>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Mon 23/08/2004       09:17:08</t>
  </si>
  <si>
    <t>LISSNER</t>
  </si>
  <si>
    <t>HCMQAP309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</si>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</sst>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6901478"/>
        <c:axId val="63677847"/>
      </c:lineChart>
      <c:catAx>
        <c:axId val="369014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3677847"/>
        <c:crosses val="autoZero"/>
        <c:auto val="1"/>
        <c:lblOffset val="100"/>
        <c:noMultiLvlLbl val="0"/>
      </c:catAx>
      <c:valAx>
        <c:axId val="63677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690147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43</xdr:row>
      <xdr:rowOff>133350</xdr:rowOff>
    </xdr:from>
    <xdr:to>
      <xdr:col>6</xdr:col>
      <xdr:colOff>428625</xdr:colOff>
      <xdr:row>62</xdr:row>
      <xdr:rowOff>133350</xdr:rowOff>
    </xdr:to>
    <xdr:graphicFrame>
      <xdr:nvGraphicFramePr>
        <xdr:cNvPr id="1" name="Chart 1"/>
        <xdr:cNvGraphicFramePr/>
      </xdr:nvGraphicFramePr>
      <xdr:xfrm>
        <a:off x="161925" y="6762750"/>
        <a:ext cx="53340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-0.002261</v>
      </c>
      <c r="C4" s="13">
        <v>-0.003755</v>
      </c>
      <c r="D4" s="13">
        <v>-0.003751</v>
      </c>
      <c r="E4" s="13">
        <v>-0.003752</v>
      </c>
      <c r="F4" s="24">
        <v>-0.002085</v>
      </c>
      <c r="G4" s="34">
        <v>-0.011699</v>
      </c>
    </row>
    <row r="5" spans="1:7" ht="12.75" thickBot="1">
      <c r="A5" s="44" t="s">
        <v>13</v>
      </c>
      <c r="B5" s="45">
        <v>9.094283</v>
      </c>
      <c r="C5" s="46">
        <v>6.161513</v>
      </c>
      <c r="D5" s="46">
        <v>0.886886</v>
      </c>
      <c r="E5" s="46">
        <v>-5.883456</v>
      </c>
      <c r="F5" s="47">
        <v>-12.04738</v>
      </c>
      <c r="G5" s="48">
        <v>3.364853</v>
      </c>
    </row>
    <row r="6" spans="1:7" ht="12.75" thickTop="1">
      <c r="A6" s="6" t="s">
        <v>14</v>
      </c>
      <c r="B6" s="39">
        <v>26.63593</v>
      </c>
      <c r="C6" s="40">
        <v>-21.30079</v>
      </c>
      <c r="D6" s="40">
        <v>-35.13347</v>
      </c>
      <c r="E6" s="40">
        <v>37.62189</v>
      </c>
      <c r="F6" s="41">
        <v>5.064565</v>
      </c>
      <c r="G6" s="42">
        <v>0.01032286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-1.142619</v>
      </c>
      <c r="C8" s="14">
        <v>-0.1738636</v>
      </c>
      <c r="D8" s="14">
        <v>-0.2015044</v>
      </c>
      <c r="E8" s="14">
        <v>0.8594594</v>
      </c>
      <c r="F8" s="25">
        <v>-4.358096</v>
      </c>
      <c r="G8" s="35">
        <v>-0.631182</v>
      </c>
    </row>
    <row r="9" spans="1:7" ht="12">
      <c r="A9" s="20" t="s">
        <v>17</v>
      </c>
      <c r="B9" s="29">
        <v>0.3157778</v>
      </c>
      <c r="C9" s="14">
        <v>0.009864932</v>
      </c>
      <c r="D9" s="14">
        <v>-0.2521109</v>
      </c>
      <c r="E9" s="14">
        <v>-0.5134816</v>
      </c>
      <c r="F9" s="25">
        <v>-1.439132</v>
      </c>
      <c r="G9" s="35">
        <v>-0.3281364</v>
      </c>
    </row>
    <row r="10" spans="1:7" ht="12">
      <c r="A10" s="20" t="s">
        <v>18</v>
      </c>
      <c r="B10" s="29">
        <v>0.3691235</v>
      </c>
      <c r="C10" s="14">
        <v>-0.6472947</v>
      </c>
      <c r="D10" s="14">
        <v>-0.267669</v>
      </c>
      <c r="E10" s="14">
        <v>-1.026837</v>
      </c>
      <c r="F10" s="25">
        <v>-1.031587</v>
      </c>
      <c r="G10" s="35">
        <v>-0.5513579</v>
      </c>
    </row>
    <row r="11" spans="1:7" ht="12">
      <c r="A11" s="21" t="s">
        <v>19</v>
      </c>
      <c r="B11" s="31">
        <v>2.161937</v>
      </c>
      <c r="C11" s="16">
        <v>1.1753</v>
      </c>
      <c r="D11" s="16">
        <v>1.917096</v>
      </c>
      <c r="E11" s="16">
        <v>1.060259</v>
      </c>
      <c r="F11" s="27">
        <v>13.35919</v>
      </c>
      <c r="G11" s="37">
        <v>3.096242</v>
      </c>
    </row>
    <row r="12" spans="1:7" ht="12">
      <c r="A12" s="20" t="s">
        <v>20</v>
      </c>
      <c r="B12" s="29">
        <v>-0.1870182</v>
      </c>
      <c r="C12" s="14">
        <v>-0.09818266</v>
      </c>
      <c r="D12" s="14">
        <v>0.1556838</v>
      </c>
      <c r="E12" s="14">
        <v>0.1531031</v>
      </c>
      <c r="F12" s="25">
        <v>-0.1941981</v>
      </c>
      <c r="G12" s="35">
        <v>-0.002400408</v>
      </c>
    </row>
    <row r="13" spans="1:7" ht="12">
      <c r="A13" s="20" t="s">
        <v>21</v>
      </c>
      <c r="B13" s="29">
        <v>0.0804688</v>
      </c>
      <c r="C13" s="14">
        <v>-0.01903188</v>
      </c>
      <c r="D13" s="14">
        <v>-0.002334036</v>
      </c>
      <c r="E13" s="14">
        <v>-0.098575</v>
      </c>
      <c r="F13" s="25">
        <v>-0.1727925</v>
      </c>
      <c r="G13" s="35">
        <v>-0.0402545</v>
      </c>
    </row>
    <row r="14" spans="1:7" ht="12">
      <c r="A14" s="20" t="s">
        <v>22</v>
      </c>
      <c r="B14" s="29">
        <v>0.04665043</v>
      </c>
      <c r="C14" s="14">
        <v>-0.08165721</v>
      </c>
      <c r="D14" s="14">
        <v>-0.08147955</v>
      </c>
      <c r="E14" s="14">
        <v>-0.1987044</v>
      </c>
      <c r="F14" s="25">
        <v>-0.004021864</v>
      </c>
      <c r="G14" s="35">
        <v>-0.0808068</v>
      </c>
    </row>
    <row r="15" spans="1:7" ht="12">
      <c r="A15" s="21" t="s">
        <v>23</v>
      </c>
      <c r="B15" s="31">
        <v>-0.4997649</v>
      </c>
      <c r="C15" s="16">
        <v>-0.2258234</v>
      </c>
      <c r="D15" s="16">
        <v>-0.1938774</v>
      </c>
      <c r="E15" s="16">
        <v>-0.2982645</v>
      </c>
      <c r="F15" s="27">
        <v>-0.4497311</v>
      </c>
      <c r="G15" s="37">
        <v>-0.3051689</v>
      </c>
    </row>
    <row r="16" spans="1:7" ht="12">
      <c r="A16" s="20" t="s">
        <v>24</v>
      </c>
      <c r="B16" s="29">
        <v>-0.01024093</v>
      </c>
      <c r="C16" s="14">
        <v>-0.004738982</v>
      </c>
      <c r="D16" s="14">
        <v>0.02786729</v>
      </c>
      <c r="E16" s="14">
        <v>0.02628577</v>
      </c>
      <c r="F16" s="25">
        <v>-0.03249136</v>
      </c>
      <c r="G16" s="35">
        <v>0.006058586</v>
      </c>
    </row>
    <row r="17" spans="1:7" ht="12">
      <c r="A17" s="20" t="s">
        <v>25</v>
      </c>
      <c r="B17" s="29">
        <v>-0.04275252</v>
      </c>
      <c r="C17" s="14">
        <v>-0.02655245</v>
      </c>
      <c r="D17" s="14">
        <v>-0.03749188</v>
      </c>
      <c r="E17" s="14">
        <v>-0.03446315</v>
      </c>
      <c r="F17" s="25">
        <v>-0.04530749</v>
      </c>
      <c r="G17" s="35">
        <v>-0.03593501</v>
      </c>
    </row>
    <row r="18" spans="1:7" ht="12">
      <c r="A18" s="20" t="s">
        <v>26</v>
      </c>
      <c r="B18" s="29">
        <v>-0.003205412</v>
      </c>
      <c r="C18" s="14">
        <v>0.02295367</v>
      </c>
      <c r="D18" s="14">
        <v>0.02117027</v>
      </c>
      <c r="E18" s="14">
        <v>0.01267407</v>
      </c>
      <c r="F18" s="25">
        <v>0.002506738</v>
      </c>
      <c r="G18" s="35">
        <v>0.01351859</v>
      </c>
    </row>
    <row r="19" spans="1:7" ht="12">
      <c r="A19" s="21" t="s">
        <v>27</v>
      </c>
      <c r="B19" s="31">
        <v>-0.2063422</v>
      </c>
      <c r="C19" s="16">
        <v>-0.1889616</v>
      </c>
      <c r="D19" s="16">
        <v>-0.2009072</v>
      </c>
      <c r="E19" s="16">
        <v>-0.1888125</v>
      </c>
      <c r="F19" s="27">
        <v>-0.1509865</v>
      </c>
      <c r="G19" s="37">
        <v>-0.1892421</v>
      </c>
    </row>
    <row r="20" spans="1:7" ht="12.75" thickBot="1">
      <c r="A20" s="44" t="s">
        <v>28</v>
      </c>
      <c r="B20" s="45">
        <v>0.002940751</v>
      </c>
      <c r="C20" s="46">
        <v>0.002389274</v>
      </c>
      <c r="D20" s="46">
        <v>-0.0004785305</v>
      </c>
      <c r="E20" s="46">
        <v>0.001555588</v>
      </c>
      <c r="F20" s="47">
        <v>-0.004555303</v>
      </c>
      <c r="G20" s="48">
        <v>0.0006520311</v>
      </c>
    </row>
    <row r="21" spans="1:7" ht="12.75" thickTop="1">
      <c r="A21" s="6" t="s">
        <v>29</v>
      </c>
      <c r="B21" s="39">
        <v>-167.1366</v>
      </c>
      <c r="C21" s="40">
        <v>99.75796</v>
      </c>
      <c r="D21" s="40">
        <v>66.57271</v>
      </c>
      <c r="E21" s="40">
        <v>-23.84887</v>
      </c>
      <c r="F21" s="41">
        <v>-75.21746</v>
      </c>
      <c r="G21" s="43">
        <v>0.0147978</v>
      </c>
    </row>
    <row r="22" spans="1:7" ht="12">
      <c r="A22" s="20" t="s">
        <v>30</v>
      </c>
      <c r="B22" s="29">
        <v>181.9057</v>
      </c>
      <c r="C22" s="14">
        <v>123.2365</v>
      </c>
      <c r="D22" s="14">
        <v>17.73774</v>
      </c>
      <c r="E22" s="14">
        <v>-117.6745</v>
      </c>
      <c r="F22" s="25">
        <v>-240.9942</v>
      </c>
      <c r="G22" s="36">
        <v>0</v>
      </c>
    </row>
    <row r="23" spans="1:7" ht="12">
      <c r="A23" s="20" t="s">
        <v>31</v>
      </c>
      <c r="B23" s="29">
        <v>-2.416798</v>
      </c>
      <c r="C23" s="14">
        <v>-1.633401</v>
      </c>
      <c r="D23" s="14">
        <v>-2.662566</v>
      </c>
      <c r="E23" s="14">
        <v>-1.708798</v>
      </c>
      <c r="F23" s="25">
        <v>2.17746</v>
      </c>
      <c r="G23" s="35">
        <v>-1.50349</v>
      </c>
    </row>
    <row r="24" spans="1:7" ht="12">
      <c r="A24" s="20" t="s">
        <v>32</v>
      </c>
      <c r="B24" s="29">
        <v>0.6766315</v>
      </c>
      <c r="C24" s="14">
        <v>0.4899755</v>
      </c>
      <c r="D24" s="14">
        <v>-1.496636</v>
      </c>
      <c r="E24" s="14">
        <v>-3.081247</v>
      </c>
      <c r="F24" s="25">
        <v>-3.716991</v>
      </c>
      <c r="G24" s="35">
        <v>-1.381374</v>
      </c>
    </row>
    <row r="25" spans="1:7" ht="12">
      <c r="A25" s="20" t="s">
        <v>33</v>
      </c>
      <c r="B25" s="29">
        <v>0.3146618</v>
      </c>
      <c r="C25" s="14">
        <v>0.06015318</v>
      </c>
      <c r="D25" s="14">
        <v>-0.001683846</v>
      </c>
      <c r="E25" s="14">
        <v>0.3564831</v>
      </c>
      <c r="F25" s="25">
        <v>-2.453938</v>
      </c>
      <c r="G25" s="35">
        <v>-0.1824024</v>
      </c>
    </row>
    <row r="26" spans="1:7" ht="12">
      <c r="A26" s="21" t="s">
        <v>34</v>
      </c>
      <c r="B26" s="31">
        <v>0.7329663</v>
      </c>
      <c r="C26" s="16">
        <v>0.3734565</v>
      </c>
      <c r="D26" s="16">
        <v>0.4321258</v>
      </c>
      <c r="E26" s="16">
        <v>0.005655806</v>
      </c>
      <c r="F26" s="27">
        <v>1.528338</v>
      </c>
      <c r="G26" s="37">
        <v>0.5056467</v>
      </c>
    </row>
    <row r="27" spans="1:7" ht="12">
      <c r="A27" s="20" t="s">
        <v>35</v>
      </c>
      <c r="B27" s="29">
        <v>-0.1450952</v>
      </c>
      <c r="C27" s="14">
        <v>-0.1415348</v>
      </c>
      <c r="D27" s="14">
        <v>-0.1044634</v>
      </c>
      <c r="E27" s="14">
        <v>-0.194728</v>
      </c>
      <c r="F27" s="25">
        <v>-0.02320241</v>
      </c>
      <c r="G27" s="35">
        <v>-0.1301251</v>
      </c>
    </row>
    <row r="28" spans="1:7" ht="12">
      <c r="A28" s="20" t="s">
        <v>36</v>
      </c>
      <c r="B28" s="29">
        <v>0.2683402</v>
      </c>
      <c r="C28" s="14">
        <v>0.09862297</v>
      </c>
      <c r="D28" s="14">
        <v>-0.3322469</v>
      </c>
      <c r="E28" s="14">
        <v>-0.4177457</v>
      </c>
      <c r="F28" s="25">
        <v>-0.2993854</v>
      </c>
      <c r="G28" s="35">
        <v>-0.1577251</v>
      </c>
    </row>
    <row r="29" spans="1:7" ht="12">
      <c r="A29" s="20" t="s">
        <v>37</v>
      </c>
      <c r="B29" s="29">
        <v>0.1415615</v>
      </c>
      <c r="C29" s="14">
        <v>0.08751942</v>
      </c>
      <c r="D29" s="14">
        <v>-0.05669127</v>
      </c>
      <c r="E29" s="14">
        <v>0.04771491</v>
      </c>
      <c r="F29" s="25">
        <v>-0.103814</v>
      </c>
      <c r="G29" s="35">
        <v>0.02554123</v>
      </c>
    </row>
    <row r="30" spans="1:7" ht="12">
      <c r="A30" s="21" t="s">
        <v>38</v>
      </c>
      <c r="B30" s="31">
        <v>0.01386503</v>
      </c>
      <c r="C30" s="16">
        <v>0.1305564</v>
      </c>
      <c r="D30" s="16">
        <v>0.05547222</v>
      </c>
      <c r="E30" s="16">
        <v>0.002227986</v>
      </c>
      <c r="F30" s="27">
        <v>0.3249274</v>
      </c>
      <c r="G30" s="37">
        <v>0.09066515</v>
      </c>
    </row>
    <row r="31" spans="1:7" ht="12">
      <c r="A31" s="20" t="s">
        <v>39</v>
      </c>
      <c r="B31" s="29">
        <v>-0.0146767</v>
      </c>
      <c r="C31" s="14">
        <v>0.01900812</v>
      </c>
      <c r="D31" s="14">
        <v>-0.01923633</v>
      </c>
      <c r="E31" s="14">
        <v>-0.02094793</v>
      </c>
      <c r="F31" s="25">
        <v>-0.007818873</v>
      </c>
      <c r="G31" s="35">
        <v>-0.008258541</v>
      </c>
    </row>
    <row r="32" spans="1:7" ht="12">
      <c r="A32" s="20" t="s">
        <v>40</v>
      </c>
      <c r="B32" s="29">
        <v>0.04251069</v>
      </c>
      <c r="C32" s="14">
        <v>0.006075525</v>
      </c>
      <c r="D32" s="14">
        <v>-0.04599982</v>
      </c>
      <c r="E32" s="14">
        <v>-0.04367472</v>
      </c>
      <c r="F32" s="25">
        <v>-0.01820572</v>
      </c>
      <c r="G32" s="35">
        <v>-0.0163781</v>
      </c>
    </row>
    <row r="33" spans="1:7" ht="12">
      <c r="A33" s="20" t="s">
        <v>41</v>
      </c>
      <c r="B33" s="29">
        <v>0.1540288</v>
      </c>
      <c r="C33" s="14">
        <v>0.0748104</v>
      </c>
      <c r="D33" s="14">
        <v>0.08453475</v>
      </c>
      <c r="E33" s="14">
        <v>0.1000151</v>
      </c>
      <c r="F33" s="25">
        <v>0.08020619</v>
      </c>
      <c r="G33" s="35">
        <v>0.0954096</v>
      </c>
    </row>
    <row r="34" spans="1:7" ht="12">
      <c r="A34" s="21" t="s">
        <v>42</v>
      </c>
      <c r="B34" s="31">
        <v>-0.03584889</v>
      </c>
      <c r="C34" s="16">
        <v>-0.01909457</v>
      </c>
      <c r="D34" s="16">
        <v>-0.005937668</v>
      </c>
      <c r="E34" s="16">
        <v>0.004491025</v>
      </c>
      <c r="F34" s="27">
        <v>-0.003381867</v>
      </c>
      <c r="G34" s="37">
        <v>-0.01061618</v>
      </c>
    </row>
    <row r="35" spans="1:7" ht="12.75" thickBot="1">
      <c r="A35" s="22" t="s">
        <v>43</v>
      </c>
      <c r="B35" s="32">
        <v>-0.004150245</v>
      </c>
      <c r="C35" s="17">
        <v>-0.001057834</v>
      </c>
      <c r="D35" s="17">
        <v>-0.001413277</v>
      </c>
      <c r="E35" s="17">
        <v>-0.003333538</v>
      </c>
      <c r="F35" s="28">
        <v>-0.003870129</v>
      </c>
      <c r="G35" s="38">
        <v>-0.002514125</v>
      </c>
    </row>
    <row r="36" spans="1:7" ht="12">
      <c r="A36" s="4" t="s">
        <v>44</v>
      </c>
      <c r="B36" s="3">
        <v>20.85266</v>
      </c>
      <c r="C36" s="3">
        <v>20.85571</v>
      </c>
      <c r="D36" s="3">
        <v>20.86792</v>
      </c>
      <c r="E36" s="3">
        <v>20.86792</v>
      </c>
      <c r="F36" s="3">
        <v>20.87708</v>
      </c>
      <c r="G36" s="3"/>
    </row>
    <row r="37" spans="1:6" ht="12">
      <c r="A37" s="4" t="s">
        <v>45</v>
      </c>
      <c r="B37" s="2">
        <v>0.2044678</v>
      </c>
      <c r="C37" s="2">
        <v>0.1678467</v>
      </c>
      <c r="D37" s="2">
        <v>0.1520793</v>
      </c>
      <c r="E37" s="2">
        <v>0.1337687</v>
      </c>
      <c r="F37" s="2">
        <v>0.1113892</v>
      </c>
    </row>
    <row r="38" spans="1:7" ht="12">
      <c r="A38" s="4" t="s">
        <v>52</v>
      </c>
      <c r="B38" s="2">
        <v>-4.009928E-05</v>
      </c>
      <c r="C38" s="2">
        <v>3.411621E-05</v>
      </c>
      <c r="D38" s="2">
        <v>5.952597E-05</v>
      </c>
      <c r="E38" s="2">
        <v>-6.442538E-05</v>
      </c>
      <c r="F38" s="2">
        <v>-1.168456E-05</v>
      </c>
      <c r="G38" s="2">
        <v>0.0002283365</v>
      </c>
    </row>
    <row r="39" spans="1:7" ht="12.75" thickBot="1">
      <c r="A39" s="4" t="s">
        <v>53</v>
      </c>
      <c r="B39" s="2">
        <v>0.0002848616</v>
      </c>
      <c r="C39" s="2">
        <v>-0.000170009</v>
      </c>
      <c r="D39" s="2">
        <v>-0.0001132792</v>
      </c>
      <c r="E39" s="2">
        <v>3.978496E-05</v>
      </c>
      <c r="F39" s="2">
        <v>0.0001275881</v>
      </c>
      <c r="G39" s="2">
        <v>0.001050867</v>
      </c>
    </row>
    <row r="40" spans="2:5" ht="12.75" thickBot="1">
      <c r="B40" s="7" t="s">
        <v>46</v>
      </c>
      <c r="C40" s="8">
        <v>-0.003753</v>
      </c>
      <c r="D40" s="18" t="s">
        <v>47</v>
      </c>
      <c r="E40" s="9">
        <v>3.118033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0.003755</v>
      </c>
      <c r="D4">
        <v>0.003751</v>
      </c>
      <c r="E4">
        <v>0.003752</v>
      </c>
      <c r="F4">
        <v>0.002085</v>
      </c>
      <c r="G4">
        <v>0.011699</v>
      </c>
    </row>
    <row r="5" spans="1:7" ht="12.75">
      <c r="A5" t="s">
        <v>13</v>
      </c>
      <c r="B5">
        <v>9.094283</v>
      </c>
      <c r="C5">
        <v>6.161513</v>
      </c>
      <c r="D5">
        <v>0.886886</v>
      </c>
      <c r="E5">
        <v>-5.883456</v>
      </c>
      <c r="F5">
        <v>-12.04738</v>
      </c>
      <c r="G5">
        <v>3.364853</v>
      </c>
    </row>
    <row r="6" spans="1:7" ht="12.75">
      <c r="A6" t="s">
        <v>14</v>
      </c>
      <c r="B6" s="49">
        <v>26.63593</v>
      </c>
      <c r="C6" s="49">
        <v>-21.30079</v>
      </c>
      <c r="D6" s="49">
        <v>-35.13347</v>
      </c>
      <c r="E6" s="49">
        <v>37.62189</v>
      </c>
      <c r="F6" s="49">
        <v>5.064565</v>
      </c>
      <c r="G6" s="49">
        <v>0.01032286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-1.142619</v>
      </c>
      <c r="C8" s="49">
        <v>-0.1738636</v>
      </c>
      <c r="D8" s="49">
        <v>-0.2015044</v>
      </c>
      <c r="E8" s="49">
        <v>0.8594594</v>
      </c>
      <c r="F8" s="49">
        <v>-4.358096</v>
      </c>
      <c r="G8" s="49">
        <v>-0.631182</v>
      </c>
    </row>
    <row r="9" spans="1:7" ht="12.75">
      <c r="A9" t="s">
        <v>17</v>
      </c>
      <c r="B9" s="49">
        <v>0.3157778</v>
      </c>
      <c r="C9" s="49">
        <v>0.009864932</v>
      </c>
      <c r="D9" s="49">
        <v>-0.2521109</v>
      </c>
      <c r="E9" s="49">
        <v>-0.5134816</v>
      </c>
      <c r="F9" s="49">
        <v>-1.439132</v>
      </c>
      <c r="G9" s="49">
        <v>-0.3281364</v>
      </c>
    </row>
    <row r="10" spans="1:7" ht="12.75">
      <c r="A10" t="s">
        <v>18</v>
      </c>
      <c r="B10" s="49">
        <v>0.3691235</v>
      </c>
      <c r="C10" s="49">
        <v>-0.6472947</v>
      </c>
      <c r="D10" s="49">
        <v>-0.267669</v>
      </c>
      <c r="E10" s="49">
        <v>-1.026837</v>
      </c>
      <c r="F10" s="49">
        <v>-1.031587</v>
      </c>
      <c r="G10" s="49">
        <v>-0.5513579</v>
      </c>
    </row>
    <row r="11" spans="1:7" ht="12.75">
      <c r="A11" t="s">
        <v>19</v>
      </c>
      <c r="B11" s="49">
        <v>2.161937</v>
      </c>
      <c r="C11" s="49">
        <v>1.1753</v>
      </c>
      <c r="D11" s="49">
        <v>1.917096</v>
      </c>
      <c r="E11" s="49">
        <v>1.060259</v>
      </c>
      <c r="F11" s="49">
        <v>13.35919</v>
      </c>
      <c r="G11" s="49">
        <v>3.096242</v>
      </c>
    </row>
    <row r="12" spans="1:7" ht="12.75">
      <c r="A12" t="s">
        <v>20</v>
      </c>
      <c r="B12" s="49">
        <v>-0.1870182</v>
      </c>
      <c r="C12" s="49">
        <v>-0.09818266</v>
      </c>
      <c r="D12" s="49">
        <v>0.1556838</v>
      </c>
      <c r="E12" s="49">
        <v>0.1531031</v>
      </c>
      <c r="F12" s="49">
        <v>-0.1941981</v>
      </c>
      <c r="G12" s="49">
        <v>-0.002400408</v>
      </c>
    </row>
    <row r="13" spans="1:7" ht="12.75">
      <c r="A13" t="s">
        <v>21</v>
      </c>
      <c r="B13" s="49">
        <v>0.0804688</v>
      </c>
      <c r="C13" s="49">
        <v>-0.01903188</v>
      </c>
      <c r="D13" s="49">
        <v>-0.002334036</v>
      </c>
      <c r="E13" s="49">
        <v>-0.098575</v>
      </c>
      <c r="F13" s="49">
        <v>-0.1727925</v>
      </c>
      <c r="G13" s="49">
        <v>-0.0402545</v>
      </c>
    </row>
    <row r="14" spans="1:7" ht="12.75">
      <c r="A14" t="s">
        <v>22</v>
      </c>
      <c r="B14" s="49">
        <v>0.04665043</v>
      </c>
      <c r="C14" s="49">
        <v>-0.08165721</v>
      </c>
      <c r="D14" s="49">
        <v>-0.08147955</v>
      </c>
      <c r="E14" s="49">
        <v>-0.1987044</v>
      </c>
      <c r="F14" s="49">
        <v>-0.004021864</v>
      </c>
      <c r="G14" s="49">
        <v>-0.0808068</v>
      </c>
    </row>
    <row r="15" spans="1:7" ht="12.75">
      <c r="A15" t="s">
        <v>23</v>
      </c>
      <c r="B15" s="49">
        <v>-0.4997649</v>
      </c>
      <c r="C15" s="49">
        <v>-0.2258234</v>
      </c>
      <c r="D15" s="49">
        <v>-0.1938774</v>
      </c>
      <c r="E15" s="49">
        <v>-0.2982645</v>
      </c>
      <c r="F15" s="49">
        <v>-0.4497311</v>
      </c>
      <c r="G15" s="49">
        <v>-0.3051689</v>
      </c>
    </row>
    <row r="16" spans="1:7" ht="12.75">
      <c r="A16" t="s">
        <v>24</v>
      </c>
      <c r="B16" s="49">
        <v>-0.01024093</v>
      </c>
      <c r="C16" s="49">
        <v>-0.004738982</v>
      </c>
      <c r="D16" s="49">
        <v>0.02786729</v>
      </c>
      <c r="E16" s="49">
        <v>0.02628577</v>
      </c>
      <c r="F16" s="49">
        <v>-0.03249136</v>
      </c>
      <c r="G16" s="49">
        <v>0.006058586</v>
      </c>
    </row>
    <row r="17" spans="1:7" ht="12.75">
      <c r="A17" t="s">
        <v>25</v>
      </c>
      <c r="B17" s="49">
        <v>-0.04275252</v>
      </c>
      <c r="C17" s="49">
        <v>-0.02655245</v>
      </c>
      <c r="D17" s="49">
        <v>-0.03749188</v>
      </c>
      <c r="E17" s="49">
        <v>-0.03446315</v>
      </c>
      <c r="F17" s="49">
        <v>-0.04530749</v>
      </c>
      <c r="G17" s="49">
        <v>-0.03593501</v>
      </c>
    </row>
    <row r="18" spans="1:7" ht="12.75">
      <c r="A18" t="s">
        <v>26</v>
      </c>
      <c r="B18" s="49">
        <v>-0.003205412</v>
      </c>
      <c r="C18" s="49">
        <v>0.02295367</v>
      </c>
      <c r="D18" s="49">
        <v>0.02117027</v>
      </c>
      <c r="E18" s="49">
        <v>0.01267407</v>
      </c>
      <c r="F18" s="49">
        <v>0.002506738</v>
      </c>
      <c r="G18" s="49">
        <v>0.01351859</v>
      </c>
    </row>
    <row r="19" spans="1:7" ht="12.75">
      <c r="A19" t="s">
        <v>27</v>
      </c>
      <c r="B19" s="49">
        <v>-0.2063422</v>
      </c>
      <c r="C19" s="49">
        <v>-0.1889616</v>
      </c>
      <c r="D19" s="49">
        <v>-0.2009072</v>
      </c>
      <c r="E19" s="49">
        <v>-0.1888125</v>
      </c>
      <c r="F19" s="49">
        <v>-0.1509865</v>
      </c>
      <c r="G19" s="49">
        <v>-0.1892421</v>
      </c>
    </row>
    <row r="20" spans="1:7" ht="12.75">
      <c r="A20" t="s">
        <v>28</v>
      </c>
      <c r="B20" s="49">
        <v>0.002940751</v>
      </c>
      <c r="C20" s="49">
        <v>0.002389274</v>
      </c>
      <c r="D20" s="49">
        <v>-0.0004785305</v>
      </c>
      <c r="E20" s="49">
        <v>0.001555588</v>
      </c>
      <c r="F20" s="49">
        <v>-0.004555303</v>
      </c>
      <c r="G20" s="49">
        <v>0.0006520311</v>
      </c>
    </row>
    <row r="21" spans="1:7" ht="12.75">
      <c r="A21" t="s">
        <v>29</v>
      </c>
      <c r="B21" s="49">
        <v>-167.1366</v>
      </c>
      <c r="C21" s="49">
        <v>99.75796</v>
      </c>
      <c r="D21" s="49">
        <v>66.57271</v>
      </c>
      <c r="E21" s="49">
        <v>-23.84887</v>
      </c>
      <c r="F21" s="49">
        <v>-75.21746</v>
      </c>
      <c r="G21" s="49">
        <v>0.0147978</v>
      </c>
    </row>
    <row r="22" spans="1:7" ht="12.75">
      <c r="A22" t="s">
        <v>30</v>
      </c>
      <c r="B22" s="49">
        <v>181.9057</v>
      </c>
      <c r="C22" s="49">
        <v>123.2365</v>
      </c>
      <c r="D22" s="49">
        <v>17.73774</v>
      </c>
      <c r="E22" s="49">
        <v>-117.6745</v>
      </c>
      <c r="F22" s="49">
        <v>-240.9942</v>
      </c>
      <c r="G22" s="49">
        <v>0</v>
      </c>
    </row>
    <row r="23" spans="1:7" ht="12.75">
      <c r="A23" t="s">
        <v>31</v>
      </c>
      <c r="B23" s="49">
        <v>-2.416798</v>
      </c>
      <c r="C23" s="49">
        <v>-1.633401</v>
      </c>
      <c r="D23" s="49">
        <v>-2.662566</v>
      </c>
      <c r="E23" s="49">
        <v>-1.708798</v>
      </c>
      <c r="F23" s="49">
        <v>2.17746</v>
      </c>
      <c r="G23" s="49">
        <v>-1.50349</v>
      </c>
    </row>
    <row r="24" spans="1:7" ht="12.75">
      <c r="A24" t="s">
        <v>32</v>
      </c>
      <c r="B24" s="49">
        <v>0.6766315</v>
      </c>
      <c r="C24" s="49">
        <v>0.4899755</v>
      </c>
      <c r="D24" s="49">
        <v>-1.496636</v>
      </c>
      <c r="E24" s="49">
        <v>-3.081247</v>
      </c>
      <c r="F24" s="49">
        <v>-3.716991</v>
      </c>
      <c r="G24" s="49">
        <v>-1.381374</v>
      </c>
    </row>
    <row r="25" spans="1:7" ht="12.75">
      <c r="A25" t="s">
        <v>33</v>
      </c>
      <c r="B25" s="49">
        <v>0.3146618</v>
      </c>
      <c r="C25" s="49">
        <v>0.06015318</v>
      </c>
      <c r="D25" s="49">
        <v>-0.001683846</v>
      </c>
      <c r="E25" s="49">
        <v>0.3564831</v>
      </c>
      <c r="F25" s="49">
        <v>-2.453938</v>
      </c>
      <c r="G25" s="49">
        <v>-0.1824024</v>
      </c>
    </row>
    <row r="26" spans="1:7" ht="12.75">
      <c r="A26" t="s">
        <v>34</v>
      </c>
      <c r="B26" s="49">
        <v>0.7329663</v>
      </c>
      <c r="C26" s="49">
        <v>0.3734565</v>
      </c>
      <c r="D26" s="49">
        <v>0.4321258</v>
      </c>
      <c r="E26" s="49">
        <v>0.005655806</v>
      </c>
      <c r="F26" s="49">
        <v>1.528338</v>
      </c>
      <c r="G26" s="49">
        <v>0.5056467</v>
      </c>
    </row>
    <row r="27" spans="1:7" ht="12.75">
      <c r="A27" t="s">
        <v>35</v>
      </c>
      <c r="B27" s="49">
        <v>-0.1450952</v>
      </c>
      <c r="C27" s="49">
        <v>-0.1415348</v>
      </c>
      <c r="D27" s="49">
        <v>-0.1044634</v>
      </c>
      <c r="E27" s="49">
        <v>-0.194728</v>
      </c>
      <c r="F27" s="49">
        <v>-0.02320241</v>
      </c>
      <c r="G27" s="49">
        <v>-0.1301251</v>
      </c>
    </row>
    <row r="28" spans="1:7" ht="12.75">
      <c r="A28" t="s">
        <v>36</v>
      </c>
      <c r="B28" s="49">
        <v>0.2683402</v>
      </c>
      <c r="C28" s="49">
        <v>0.09862297</v>
      </c>
      <c r="D28" s="49">
        <v>-0.3322469</v>
      </c>
      <c r="E28" s="49">
        <v>-0.4177457</v>
      </c>
      <c r="F28" s="49">
        <v>-0.2993854</v>
      </c>
      <c r="G28" s="49">
        <v>-0.1577251</v>
      </c>
    </row>
    <row r="29" spans="1:7" ht="12.75">
      <c r="A29" t="s">
        <v>37</v>
      </c>
      <c r="B29" s="49">
        <v>0.1415615</v>
      </c>
      <c r="C29" s="49">
        <v>0.08751942</v>
      </c>
      <c r="D29" s="49">
        <v>-0.05669127</v>
      </c>
      <c r="E29" s="49">
        <v>0.04771491</v>
      </c>
      <c r="F29" s="49">
        <v>-0.103814</v>
      </c>
      <c r="G29" s="49">
        <v>0.02554123</v>
      </c>
    </row>
    <row r="30" spans="1:7" ht="12.75">
      <c r="A30" t="s">
        <v>38</v>
      </c>
      <c r="B30" s="49">
        <v>0.01386503</v>
      </c>
      <c r="C30" s="49">
        <v>0.1305564</v>
      </c>
      <c r="D30" s="49">
        <v>0.05547222</v>
      </c>
      <c r="E30" s="49">
        <v>0.002227986</v>
      </c>
      <c r="F30" s="49">
        <v>0.3249274</v>
      </c>
      <c r="G30" s="49">
        <v>0.09066515</v>
      </c>
    </row>
    <row r="31" spans="1:7" ht="12.75">
      <c r="A31" t="s">
        <v>39</v>
      </c>
      <c r="B31" s="49">
        <v>-0.0146767</v>
      </c>
      <c r="C31" s="49">
        <v>0.01900812</v>
      </c>
      <c r="D31" s="49">
        <v>-0.01923633</v>
      </c>
      <c r="E31" s="49">
        <v>-0.02094793</v>
      </c>
      <c r="F31" s="49">
        <v>-0.007818873</v>
      </c>
      <c r="G31" s="49">
        <v>-0.008258541</v>
      </c>
    </row>
    <row r="32" spans="1:7" ht="12.75">
      <c r="A32" t="s">
        <v>40</v>
      </c>
      <c r="B32" s="49">
        <v>0.04251069</v>
      </c>
      <c r="C32" s="49">
        <v>0.006075525</v>
      </c>
      <c r="D32" s="49">
        <v>-0.04599982</v>
      </c>
      <c r="E32" s="49">
        <v>-0.04367472</v>
      </c>
      <c r="F32" s="49">
        <v>-0.01820572</v>
      </c>
      <c r="G32" s="49">
        <v>-0.0163781</v>
      </c>
    </row>
    <row r="33" spans="1:7" ht="12.75">
      <c r="A33" t="s">
        <v>41</v>
      </c>
      <c r="B33" s="49">
        <v>0.1540288</v>
      </c>
      <c r="C33" s="49">
        <v>0.0748104</v>
      </c>
      <c r="D33" s="49">
        <v>0.08453475</v>
      </c>
      <c r="E33" s="49">
        <v>0.1000151</v>
      </c>
      <c r="F33" s="49">
        <v>0.08020619</v>
      </c>
      <c r="G33" s="49">
        <v>0.0954096</v>
      </c>
    </row>
    <row r="34" spans="1:7" ht="12.75">
      <c r="A34" t="s">
        <v>42</v>
      </c>
      <c r="B34" s="49">
        <v>-0.03584889</v>
      </c>
      <c r="C34" s="49">
        <v>-0.01909457</v>
      </c>
      <c r="D34" s="49">
        <v>-0.005937668</v>
      </c>
      <c r="E34" s="49">
        <v>0.004491025</v>
      </c>
      <c r="F34" s="49">
        <v>-0.003381867</v>
      </c>
      <c r="G34" s="49">
        <v>-0.01061618</v>
      </c>
    </row>
    <row r="35" spans="1:7" ht="12.75">
      <c r="A35" t="s">
        <v>43</v>
      </c>
      <c r="B35" s="49">
        <v>-0.004150245</v>
      </c>
      <c r="C35" s="49">
        <v>-0.001057834</v>
      </c>
      <c r="D35" s="49">
        <v>-0.001413277</v>
      </c>
      <c r="E35" s="49">
        <v>-0.003333538</v>
      </c>
      <c r="F35" s="49">
        <v>-0.003870129</v>
      </c>
      <c r="G35" s="49">
        <v>-0.002514125</v>
      </c>
    </row>
    <row r="36" spans="1:6" ht="12.75">
      <c r="A36" t="s">
        <v>44</v>
      </c>
      <c r="B36" s="49">
        <v>20.85266</v>
      </c>
      <c r="C36" s="49">
        <v>20.85571</v>
      </c>
      <c r="D36" s="49">
        <v>20.86792</v>
      </c>
      <c r="E36" s="49">
        <v>20.86792</v>
      </c>
      <c r="F36" s="49">
        <v>20.87708</v>
      </c>
    </row>
    <row r="37" spans="1:6" ht="12.75">
      <c r="A37" t="s">
        <v>45</v>
      </c>
      <c r="B37" s="49">
        <v>0.2044678</v>
      </c>
      <c r="C37" s="49">
        <v>0.1678467</v>
      </c>
      <c r="D37" s="49">
        <v>0.1520793</v>
      </c>
      <c r="E37" s="49">
        <v>0.1337687</v>
      </c>
      <c r="F37" s="49">
        <v>0.1113892</v>
      </c>
    </row>
    <row r="38" spans="1:7" ht="12.75">
      <c r="A38" t="s">
        <v>54</v>
      </c>
      <c r="B38" s="49">
        <v>-4.009928E-05</v>
      </c>
      <c r="C38" s="49">
        <v>3.411621E-05</v>
      </c>
      <c r="D38" s="49">
        <v>5.952597E-05</v>
      </c>
      <c r="E38" s="49">
        <v>-6.442538E-05</v>
      </c>
      <c r="F38" s="49">
        <v>-1.168456E-05</v>
      </c>
      <c r="G38" s="49">
        <v>0.0002283365</v>
      </c>
    </row>
    <row r="39" spans="1:7" ht="12.75">
      <c r="A39" t="s">
        <v>55</v>
      </c>
      <c r="B39" s="49">
        <v>0.0002848616</v>
      </c>
      <c r="C39" s="49">
        <v>-0.000170009</v>
      </c>
      <c r="D39" s="49">
        <v>-0.0001132792</v>
      </c>
      <c r="E39" s="49">
        <v>3.978496E-05</v>
      </c>
      <c r="F39" s="49">
        <v>0.0001275881</v>
      </c>
      <c r="G39" s="49">
        <v>0.001050867</v>
      </c>
    </row>
    <row r="40" spans="2:5" ht="12.75">
      <c r="B40" t="s">
        <v>46</v>
      </c>
      <c r="C40">
        <v>-0.003753</v>
      </c>
      <c r="D40" t="s">
        <v>47</v>
      </c>
      <c r="E40">
        <v>3.118033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-4.0099285236187E-05</v>
      </c>
      <c r="C50">
        <f>-0.017/(C7*C7+C22*C22)*(C21*C22+C6*C7)</f>
        <v>3.4116211978355066E-05</v>
      </c>
      <c r="D50">
        <f>-0.017/(D7*D7+D22*D22)*(D21*D22+D6*D7)</f>
        <v>5.952596731340182E-05</v>
      </c>
      <c r="E50">
        <f>-0.017/(E7*E7+E22*E22)*(E21*E22+E6*E7)</f>
        <v>-6.442538048702948E-05</v>
      </c>
      <c r="F50">
        <f>-0.017/(F7*F7+F22*F22)*(F21*F22+F6*F7)</f>
        <v>-1.1684559489436997E-05</v>
      </c>
      <c r="G50">
        <f>(B50*B$4+C50*C$4+D50*D$4+E50*E$4+F50*F$4)/SUM(B$4:F$4)</f>
        <v>-3.436643598138982E-07</v>
      </c>
    </row>
    <row r="51" spans="1:7" ht="12.75">
      <c r="A51" t="s">
        <v>58</v>
      </c>
      <c r="B51">
        <f>-0.017/(B7*B7+B22*B22)*(B21*B7-B6*B22)</f>
        <v>0.00028486164885503884</v>
      </c>
      <c r="C51">
        <f>-0.017/(C7*C7+C22*C22)*(C21*C7-C6*C22)</f>
        <v>-0.00017000896825574707</v>
      </c>
      <c r="D51">
        <f>-0.017/(D7*D7+D22*D22)*(D21*D7-D6*D22)</f>
        <v>-0.00011327919261314539</v>
      </c>
      <c r="E51">
        <f>-0.017/(E7*E7+E22*E22)*(E21*E7-E6*E22)</f>
        <v>3.9784956556387915E-05</v>
      </c>
      <c r="F51">
        <f>-0.017/(F7*F7+F22*F22)*(F21*F7-F6*F22)</f>
        <v>0.00012758809089334907</v>
      </c>
      <c r="G51">
        <f>(B51*B$4+C51*C$4+D51*D$4+E51*E$4+F51*F$4)/SUM(B$4:F$4)</f>
        <v>-2.516926889768994E-07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10000.086384855109</v>
      </c>
      <c r="C62">
        <f>C7+(2/0.017)*(C8*C50-C23*C51)</f>
        <v>9999.966632425154</v>
      </c>
      <c r="D62">
        <f>D7+(2/0.017)*(D8*D50-D23*D51)</f>
        <v>9999.963104932813</v>
      </c>
      <c r="E62">
        <f>E7+(2/0.017)*(E8*E50-E23*E51)</f>
        <v>10000.001483935921</v>
      </c>
      <c r="F62">
        <f>F7+(2/0.017)*(F8*F50-F23*F51)</f>
        <v>9999.97330640795</v>
      </c>
    </row>
    <row r="63" spans="1:6" ht="12.75">
      <c r="A63" t="s">
        <v>66</v>
      </c>
      <c r="B63">
        <f>B8+(3/0.017)*(B9*B50-B24*B51)</f>
        <v>-1.178867616852479</v>
      </c>
      <c r="C63">
        <f>C8+(3/0.017)*(C9*C50-C24*C51)</f>
        <v>-0.15910416764643687</v>
      </c>
      <c r="D63">
        <f>D8+(3/0.017)*(D9*D50-D24*D51)</f>
        <v>-0.2340711405132682</v>
      </c>
      <c r="E63">
        <f>E8+(3/0.017)*(E9*E50-E24*E51)</f>
        <v>0.8869303162625157</v>
      </c>
      <c r="F63">
        <f>F8+(3/0.017)*(F9*F50-F24*F51)</f>
        <v>-4.271438457230897</v>
      </c>
    </row>
    <row r="64" spans="1:6" ht="12.75">
      <c r="A64" t="s">
        <v>67</v>
      </c>
      <c r="B64">
        <f>B9+(4/0.017)*(B10*B50-B25*B51)</f>
        <v>0.2912044664250414</v>
      </c>
      <c r="C64">
        <f>C9+(4/0.017)*(C10*C50-C25*C51)</f>
        <v>0.007075128910926233</v>
      </c>
      <c r="D64">
        <f>D9+(4/0.017)*(D10*D50-D25*D51)</f>
        <v>-0.2559047825553355</v>
      </c>
      <c r="E64">
        <f>E9+(4/0.017)*(E10*E50-E25*E51)</f>
        <v>-0.5012529647584533</v>
      </c>
      <c r="F64">
        <f>F9+(4/0.017)*(F10*F50-F25*F51)</f>
        <v>-1.3626268460563122</v>
      </c>
    </row>
    <row r="65" spans="1:6" ht="12.75">
      <c r="A65" t="s">
        <v>68</v>
      </c>
      <c r="B65">
        <f>B10+(5/0.017)*(B11*B50-B26*B51)</f>
        <v>0.28221581847092836</v>
      </c>
      <c r="C65">
        <f>C10+(5/0.017)*(C11*C50-C26*C51)</f>
        <v>-0.616827718178952</v>
      </c>
      <c r="D65">
        <f>D10+(5/0.017)*(D11*D50-D26*D51)</f>
        <v>-0.21970786601059913</v>
      </c>
      <c r="E65">
        <f>E10+(5/0.017)*(E11*E50-E26*E51)</f>
        <v>-1.0469936486722937</v>
      </c>
      <c r="F65">
        <f>F10+(5/0.017)*(F11*F50-F26*F51)</f>
        <v>-1.1348499346898386</v>
      </c>
    </row>
    <row r="66" spans="1:6" ht="12.75">
      <c r="A66" t="s">
        <v>69</v>
      </c>
      <c r="B66">
        <f>B11+(6/0.017)*(B12*B50-B27*B51)</f>
        <v>2.179171595550274</v>
      </c>
      <c r="C66">
        <f>C11+(6/0.017)*(C12*C50-C27*C51)</f>
        <v>1.1656252450253732</v>
      </c>
      <c r="D66">
        <f>D11+(6/0.017)*(D12*D50-D27*D51)</f>
        <v>1.9161902467695535</v>
      </c>
      <c r="E66">
        <f>E11+(6/0.017)*(E12*E50-E27*E51)</f>
        <v>1.0595120068996713</v>
      </c>
      <c r="F66">
        <f>F11+(6/0.017)*(F12*F50-F27*F51)</f>
        <v>13.36103569545231</v>
      </c>
    </row>
    <row r="67" spans="1:6" ht="12.75">
      <c r="A67" t="s">
        <v>70</v>
      </c>
      <c r="B67">
        <f>B12+(7/0.017)*(B13*B50-B28*B51)</f>
        <v>-0.219822083078196</v>
      </c>
      <c r="C67">
        <f>C12+(7/0.017)*(C13*C50-C28*C51)</f>
        <v>-0.09154604493734494</v>
      </c>
      <c r="D67">
        <f>D12+(7/0.017)*(D13*D50-D28*D51)</f>
        <v>0.140129142687291</v>
      </c>
      <c r="E67">
        <f>E12+(7/0.017)*(E13*E50-E28*E51)</f>
        <v>0.16256163440314042</v>
      </c>
      <c r="F67">
        <f>F12+(7/0.017)*(F13*F50-F28*F51)</f>
        <v>-0.1776381522876211</v>
      </c>
    </row>
    <row r="68" spans="1:6" ht="12.75">
      <c r="A68" t="s">
        <v>71</v>
      </c>
      <c r="B68">
        <f>B13+(8/0.017)*(B14*B50-B29*B51)</f>
        <v>0.0606118159043043</v>
      </c>
      <c r="C68">
        <f>C13+(8/0.017)*(C14*C50-C29*C51)</f>
        <v>-0.013340938065590429</v>
      </c>
      <c r="D68">
        <f>D13+(8/0.017)*(D14*D50-D29*D51)</f>
        <v>-0.0076385490935644805</v>
      </c>
      <c r="E68">
        <f>E13+(8/0.017)*(E14*E50-E29*E51)</f>
        <v>-0.0934440489632918</v>
      </c>
      <c r="F68">
        <f>F13+(8/0.017)*(F14*F50-F29*F51)</f>
        <v>-0.16653724175192067</v>
      </c>
    </row>
    <row r="69" spans="1:6" ht="12.75">
      <c r="A69" t="s">
        <v>72</v>
      </c>
      <c r="B69">
        <f>B14+(9/0.017)*(B15*B50-B30*B51)</f>
        <v>0.055168982924717</v>
      </c>
      <c r="C69">
        <f>C14+(9/0.017)*(C15*C50-C30*C51)</f>
        <v>-0.07398522888752906</v>
      </c>
      <c r="D69">
        <f>D14+(9/0.017)*(D15*D50-D30*D51)</f>
        <v>-0.08426261019590217</v>
      </c>
      <c r="E69">
        <f>E14+(9/0.017)*(E15*E50-E30*E51)</f>
        <v>-0.18857825457950012</v>
      </c>
      <c r="F69">
        <f>F14+(9/0.017)*(F15*F50-F30*F51)</f>
        <v>-0.023187605863215107</v>
      </c>
    </row>
    <row r="70" spans="1:6" ht="12.75">
      <c r="A70" t="s">
        <v>73</v>
      </c>
      <c r="B70">
        <f>B15+(10/0.017)*(B16*B50-B31*B51)</f>
        <v>-0.49706402768535024</v>
      </c>
      <c r="C70">
        <f>C15+(10/0.017)*(C16*C50-C31*C51)</f>
        <v>-0.224017591320466</v>
      </c>
      <c r="D70">
        <f>D15+(10/0.017)*(D16*D50-D31*D51)</f>
        <v>-0.19418342855152174</v>
      </c>
      <c r="E70">
        <f>E15+(10/0.017)*(E16*E50-E31*E51)</f>
        <v>-0.29877041661685194</v>
      </c>
      <c r="F70">
        <f>F15+(10/0.017)*(F16*F50-F31*F51)</f>
        <v>-0.4489209574659881</v>
      </c>
    </row>
    <row r="71" spans="1:6" ht="12.75">
      <c r="A71" t="s">
        <v>74</v>
      </c>
      <c r="B71">
        <f>B16+(11/0.017)*(B17*B50-B32*B51)</f>
        <v>-0.01696731336979505</v>
      </c>
      <c r="C71">
        <f>C16+(11/0.017)*(C17*C50-C32*C51)</f>
        <v>-0.004656789531453496</v>
      </c>
      <c r="D71">
        <f>D16+(11/0.017)*(D17*D50-D32*D51)</f>
        <v>0.02305151401018659</v>
      </c>
      <c r="E71">
        <f>E16+(11/0.017)*(E17*E50-E32*E51)</f>
        <v>0.028846763075457867</v>
      </c>
      <c r="F71">
        <f>F16+(11/0.017)*(F17*F50-F32*F51)</f>
        <v>-0.030645798686825276</v>
      </c>
    </row>
    <row r="72" spans="1:6" ht="12.75">
      <c r="A72" t="s">
        <v>75</v>
      </c>
      <c r="B72">
        <f>B17+(12/0.017)*(B18*B50-B33*B51)</f>
        <v>-0.07363371755934742</v>
      </c>
      <c r="C72">
        <f>C17+(12/0.017)*(C18*C50-C33*C51)</f>
        <v>-0.01702195739515227</v>
      </c>
      <c r="D72">
        <f>D17+(12/0.017)*(D18*D50-D33*D51)</f>
        <v>-0.029842791274501186</v>
      </c>
      <c r="E72">
        <f>E17+(12/0.017)*(E18*E50-E33*E51)</f>
        <v>-0.037848299310977905</v>
      </c>
      <c r="F72">
        <f>F17+(12/0.017)*(F18*F50-F33*F51)</f>
        <v>-0.05255170985121035</v>
      </c>
    </row>
    <row r="73" spans="1:6" ht="12.75">
      <c r="A73" t="s">
        <v>76</v>
      </c>
      <c r="B73">
        <f>B18+(13/0.017)*(B19*B50-B34*B51)</f>
        <v>0.010931054614006376</v>
      </c>
      <c r="C73">
        <f>C18+(13/0.017)*(C19*C50-C34*C51)</f>
        <v>0.015541450711609905</v>
      </c>
      <c r="D73">
        <f>D18+(13/0.017)*(D19*D50-D34*D51)</f>
        <v>0.01151065085032142</v>
      </c>
      <c r="E73">
        <f>E18+(13/0.017)*(E19*E50-E34*E51)</f>
        <v>0.021839560878997168</v>
      </c>
      <c r="F73">
        <f>F18+(13/0.017)*(F19*F50-F34*F51)</f>
        <v>0.004185800178940133</v>
      </c>
    </row>
    <row r="74" spans="1:6" ht="12.75">
      <c r="A74" t="s">
        <v>77</v>
      </c>
      <c r="B74">
        <f>B19+(14/0.017)*(B20*B50-B35*B51)</f>
        <v>-0.20546569819472196</v>
      </c>
      <c r="C74">
        <f>C19+(14/0.017)*(C20*C50-C35*C51)</f>
        <v>-0.18904257623772616</v>
      </c>
      <c r="D74">
        <f>D19+(14/0.017)*(D20*D50-D35*D51)</f>
        <v>-0.20106250106809428</v>
      </c>
      <c r="E74">
        <f>E19+(14/0.017)*(E20*E50-E35*E51)</f>
        <v>-0.18878581326940044</v>
      </c>
      <c r="F74">
        <f>F19+(14/0.017)*(F20*F50-F35*F51)</f>
        <v>-0.15053602193451548</v>
      </c>
    </row>
    <row r="75" spans="1:6" ht="12.75">
      <c r="A75" t="s">
        <v>78</v>
      </c>
      <c r="B75" s="49">
        <f>B20</f>
        <v>0.002940751</v>
      </c>
      <c r="C75" s="49">
        <f>C20</f>
        <v>0.002389274</v>
      </c>
      <c r="D75" s="49">
        <f>D20</f>
        <v>-0.0004785305</v>
      </c>
      <c r="E75" s="49">
        <f>E20</f>
        <v>0.001555588</v>
      </c>
      <c r="F75" s="49">
        <f>F20</f>
        <v>-0.004555303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181.87880865176555</v>
      </c>
      <c r="C82">
        <f>C22+(2/0.017)*(C8*C51+C23*C50)</f>
        <v>123.23342151958725</v>
      </c>
      <c r="D82">
        <f>D22+(2/0.017)*(D8*D51+D23*D50)</f>
        <v>17.721779345771083</v>
      </c>
      <c r="E82">
        <f>E22+(2/0.017)*(E8*E51+E23*E50)</f>
        <v>-117.65752546868042</v>
      </c>
      <c r="F82">
        <f>F22+(2/0.017)*(F8*F51+F23*F50)</f>
        <v>-241.06260985993833</v>
      </c>
    </row>
    <row r="83" spans="1:6" ht="12.75">
      <c r="A83" t="s">
        <v>81</v>
      </c>
      <c r="B83">
        <f>B23+(3/0.017)*(B9*B51+B24*B50)</f>
        <v>-2.4057120214244363</v>
      </c>
      <c r="C83">
        <f>C23+(3/0.017)*(C9*C51+C24*C50)</f>
        <v>-1.6307470621568882</v>
      </c>
      <c r="D83">
        <f>D23+(3/0.017)*(D9*D51+D24*D50)</f>
        <v>-2.6732477270144273</v>
      </c>
      <c r="E83">
        <f>E23+(3/0.017)*(E9*E51+E24*E50)</f>
        <v>-1.6773718234351154</v>
      </c>
      <c r="F83">
        <f>F23+(3/0.017)*(F9*F51+F24*F50)</f>
        <v>2.152721523183119</v>
      </c>
    </row>
    <row r="84" spans="1:6" ht="12.75">
      <c r="A84" t="s">
        <v>82</v>
      </c>
      <c r="B84">
        <f>B24+(4/0.017)*(B10*B51+B25*B50)</f>
        <v>0.6984035977811791</v>
      </c>
      <c r="C84">
        <f>C24+(4/0.017)*(C10*C51+C25*C50)</f>
        <v>0.5163515241751684</v>
      </c>
      <c r="D84">
        <f>D24+(4/0.017)*(D10*D51+D25*D50)</f>
        <v>-1.4895251539657386</v>
      </c>
      <c r="E84">
        <f>E24+(4/0.017)*(E10*E51+E25*E50)</f>
        <v>-3.096263288185926</v>
      </c>
      <c r="F84">
        <f>F24+(4/0.017)*(F10*F51+F25*F50)</f>
        <v>-3.7412133603237665</v>
      </c>
    </row>
    <row r="85" spans="1:6" ht="12.75">
      <c r="A85" t="s">
        <v>83</v>
      </c>
      <c r="B85">
        <f>B25+(5/0.017)*(B11*B51+B26*B50)</f>
        <v>0.4871504805319128</v>
      </c>
      <c r="C85">
        <f>C25+(5/0.017)*(C11*C51+C26*C50)</f>
        <v>0.0051324096257985286</v>
      </c>
      <c r="D85">
        <f>D25+(5/0.017)*(D11*D51+D26*D50)</f>
        <v>-0.057991016822297924</v>
      </c>
      <c r="E85">
        <f>E25+(5/0.017)*(E11*E51+E26*E50)</f>
        <v>0.36878250611764957</v>
      </c>
      <c r="F85">
        <f>F25+(5/0.017)*(F11*F51+F26*F50)</f>
        <v>-1.957874590676308</v>
      </c>
    </row>
    <row r="86" spans="1:6" ht="12.75">
      <c r="A86" t="s">
        <v>84</v>
      </c>
      <c r="B86">
        <f>B26+(6/0.017)*(B12*B51+B27*B50)</f>
        <v>0.7162170885858706</v>
      </c>
      <c r="C86">
        <f>C26+(6/0.017)*(C12*C51+C27*C50)</f>
        <v>0.37764354758403207</v>
      </c>
      <c r="D86">
        <f>D26+(6/0.017)*(D12*D51+D27*D50)</f>
        <v>0.423706734082073</v>
      </c>
      <c r="E86">
        <f>E26+(6/0.017)*(E12*E51+E27*E50)</f>
        <v>0.012233438590691738</v>
      </c>
      <c r="F86">
        <f>F26+(6/0.017)*(F12*F51+F27*F50)</f>
        <v>1.5196887335667626</v>
      </c>
    </row>
    <row r="87" spans="1:6" ht="12.75">
      <c r="A87" t="s">
        <v>85</v>
      </c>
      <c r="B87">
        <f>B27+(7/0.017)*(B13*B51+B28*B50)</f>
        <v>-0.14008722507030846</v>
      </c>
      <c r="C87">
        <f>C27+(7/0.017)*(C13*C51+C28*C50)</f>
        <v>-0.13881705723337912</v>
      </c>
      <c r="D87">
        <f>D27+(7/0.017)*(D13*D51+D28*D50)</f>
        <v>-0.11249813192766961</v>
      </c>
      <c r="E87">
        <f>E27+(7/0.017)*(E13*E51+E28*E50)</f>
        <v>-0.18526086088015167</v>
      </c>
      <c r="F87">
        <f>F27+(7/0.017)*(F13*F51+F28*F50)</f>
        <v>-0.03083985416199064</v>
      </c>
    </row>
    <row r="88" spans="1:6" ht="12.75">
      <c r="A88" t="s">
        <v>86</v>
      </c>
      <c r="B88">
        <f>B28+(8/0.017)*(B14*B51+B29*B50)</f>
        <v>0.27192250750241603</v>
      </c>
      <c r="C88">
        <f>C28+(8/0.017)*(C14*C51+C29*C50)</f>
        <v>0.10656098840361673</v>
      </c>
      <c r="D88">
        <f>D28+(8/0.017)*(D14*D51+D29*D50)</f>
        <v>-0.3294914482571731</v>
      </c>
      <c r="E88">
        <f>E28+(8/0.017)*(E14*E51+E29*E50)</f>
        <v>-0.4229125221897494</v>
      </c>
      <c r="F88">
        <f>F28+(8/0.017)*(F14*F51+F29*F50)</f>
        <v>-0.29905604521917944</v>
      </c>
    </row>
    <row r="89" spans="1:6" ht="12.75">
      <c r="A89" t="s">
        <v>87</v>
      </c>
      <c r="B89">
        <f>B29+(9/0.017)*(B15*B51+B30*B50)</f>
        <v>0.06589805992824313</v>
      </c>
      <c r="C89">
        <f>C29+(9/0.017)*(C15*C51+C30*C50)</f>
        <v>0.1102026457374013</v>
      </c>
      <c r="D89">
        <f>D29+(9/0.017)*(D15*D51+D30*D50)</f>
        <v>-0.04331604552752241</v>
      </c>
      <c r="E89">
        <f>E29+(9/0.017)*(E15*E51+E30*E50)</f>
        <v>0.04135668581263277</v>
      </c>
      <c r="F89">
        <f>F29+(9/0.017)*(F15*F51+F30*F50)</f>
        <v>-0.1362018055291015</v>
      </c>
    </row>
    <row r="90" spans="1:6" ht="12.75">
      <c r="A90" t="s">
        <v>88</v>
      </c>
      <c r="B90">
        <f>B30+(10/0.017)*(B16*B51+B31*B50)</f>
        <v>0.012495192925892303</v>
      </c>
      <c r="C90">
        <f>C30+(10/0.017)*(C16*C51+C31*C50)</f>
        <v>0.13141178499507797</v>
      </c>
      <c r="D90">
        <f>D30+(10/0.017)*(D16*D51+D31*D50)</f>
        <v>0.05294172278686695</v>
      </c>
      <c r="E90">
        <f>E30+(10/0.017)*(E16*E51+E31*E50)</f>
        <v>0.003637019281274626</v>
      </c>
      <c r="F90">
        <f>F30+(10/0.017)*(F16*F51+F31*F50)</f>
        <v>0.32254260558457665</v>
      </c>
    </row>
    <row r="91" spans="1:6" ht="12.75">
      <c r="A91" t="s">
        <v>89</v>
      </c>
      <c r="B91">
        <f>B31+(11/0.017)*(B17*B51+B32*B50)</f>
        <v>-0.023659948109520976</v>
      </c>
      <c r="C91">
        <f>C31+(11/0.017)*(C17*C51+C32*C50)</f>
        <v>0.022063161988668423</v>
      </c>
      <c r="D91">
        <f>D31+(11/0.017)*(D17*D51+D32*D50)</f>
        <v>-0.018260004867278103</v>
      </c>
      <c r="E91">
        <f>E31+(11/0.017)*(E17*E51+E32*E50)</f>
        <v>-0.020014453481805874</v>
      </c>
      <c r="F91">
        <f>F31+(11/0.017)*(F17*F51+F32*F50)</f>
        <v>-0.011421677333688011</v>
      </c>
    </row>
    <row r="92" spans="1:6" ht="12.75">
      <c r="A92" t="s">
        <v>90</v>
      </c>
      <c r="B92">
        <f>B32+(12/0.017)*(B18*B51+B33*B50)</f>
        <v>0.0375063061882113</v>
      </c>
      <c r="C92">
        <f>C32+(12/0.017)*(C18*C51+C33*C50)</f>
        <v>0.005122525736613628</v>
      </c>
      <c r="D92">
        <f>D32+(12/0.017)*(D18*D51+D33*D50)</f>
        <v>-0.04414062352540402</v>
      </c>
      <c r="E92">
        <f>E32+(12/0.017)*(E18*E51+E33*E50)</f>
        <v>-0.04786714838654519</v>
      </c>
      <c r="F92">
        <f>F32+(12/0.017)*(F18*F51+F33*F50)</f>
        <v>-0.0186414922936609</v>
      </c>
    </row>
    <row r="93" spans="1:6" ht="12.75">
      <c r="A93" t="s">
        <v>91</v>
      </c>
      <c r="B93">
        <f>B33+(13/0.017)*(B19*B51+B34*B50)</f>
        <v>0.11017944482863226</v>
      </c>
      <c r="C93">
        <f>C33+(13/0.017)*(C19*C51+C34*C50)</f>
        <v>0.09887854819744678</v>
      </c>
      <c r="D93">
        <f>D33+(13/0.017)*(D19*D51+D34*D50)</f>
        <v>0.10166810762785086</v>
      </c>
      <c r="E93">
        <f>E33+(13/0.017)*(E19*E51+E34*E50)</f>
        <v>0.09404945115560813</v>
      </c>
      <c r="F93">
        <f>F33+(13/0.017)*(F19*F51+F34*F50)</f>
        <v>0.0655050530838951</v>
      </c>
    </row>
    <row r="94" spans="1:6" ht="12.75">
      <c r="A94" t="s">
        <v>92</v>
      </c>
      <c r="B94">
        <f>B34+(14/0.017)*(B20*B51+B35*B50)</f>
        <v>-0.03502196020499881</v>
      </c>
      <c r="C94">
        <f>C34+(14/0.017)*(C20*C51+C35*C50)</f>
        <v>-0.019458806597201807</v>
      </c>
      <c r="D94">
        <f>D34+(14/0.017)*(D20*D51+D35*D50)</f>
        <v>-0.0059623072850331915</v>
      </c>
      <c r="E94">
        <f>E34+(14/0.017)*(E20*E51+E35*E50)</f>
        <v>0.004718857257073325</v>
      </c>
      <c r="F94">
        <f>F34+(14/0.017)*(F20*F51+F35*F50)</f>
        <v>-0.0038232636617351948</v>
      </c>
    </row>
    <row r="95" spans="1:6" ht="12.75">
      <c r="A95" t="s">
        <v>93</v>
      </c>
      <c r="B95" s="49">
        <f>B35</f>
        <v>-0.004150245</v>
      </c>
      <c r="C95" s="49">
        <f>C35</f>
        <v>-0.001057834</v>
      </c>
      <c r="D95" s="49">
        <f>D35</f>
        <v>-0.001413277</v>
      </c>
      <c r="E95" s="49">
        <f>E35</f>
        <v>-0.003333538</v>
      </c>
      <c r="F95" s="49">
        <f>F35</f>
        <v>-0.003870129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-1.1788574333096218</v>
      </c>
      <c r="C103">
        <f>C63*10000/C62</f>
        <v>-0.15910469854023057</v>
      </c>
      <c r="D103">
        <f>D63*10000/D62</f>
        <v>-0.2340720041235001</v>
      </c>
      <c r="E103">
        <f>E63*10000/E62</f>
        <v>0.8869301846477597</v>
      </c>
      <c r="F103">
        <f>F63*10000/F62</f>
        <v>-4.271449859264898</v>
      </c>
      <c r="G103">
        <f>AVERAGE(C103:E103)</f>
        <v>0.16458449399467637</v>
      </c>
      <c r="H103">
        <f>STDEV(C103:E103)</f>
        <v>0.6266917079636636</v>
      </c>
      <c r="I103">
        <f>(B103*B4+C103*C4+D103*D4+E103*E4+F103*F4)/SUM(B4:F4)</f>
        <v>-0.6228563054965257</v>
      </c>
      <c r="K103">
        <f>(LN(H103)+LN(H123))/2-LN(K114*K115^3)</f>
        <v>-4.376955096500203</v>
      </c>
    </row>
    <row r="104" spans="1:11" ht="12.75">
      <c r="A104" t="s">
        <v>67</v>
      </c>
      <c r="B104">
        <f>B64*10000/B62</f>
        <v>0.291201950881208</v>
      </c>
      <c r="C104">
        <f>C64*10000/C62</f>
        <v>0.007075152518994356</v>
      </c>
      <c r="D104">
        <f>D64*10000/D62</f>
        <v>-0.2559057267212336</v>
      </c>
      <c r="E104">
        <f>E64*10000/E62</f>
        <v>-0.5012528903757363</v>
      </c>
      <c r="F104">
        <f>F64*10000/F62</f>
        <v>-1.3626304834065361</v>
      </c>
      <c r="G104">
        <f>AVERAGE(C104:E104)</f>
        <v>-0.25002782152599184</v>
      </c>
      <c r="H104">
        <f>STDEV(C104:E104)</f>
        <v>0.25421499193676594</v>
      </c>
      <c r="I104">
        <f>(B104*B4+C104*C4+D104*D4+E104*E4+F104*F4)/SUM(B4:F4)</f>
        <v>-0.32022000608001167</v>
      </c>
      <c r="K104">
        <f>(LN(H104)+LN(H124))/2-LN(K114*K115^4)</f>
        <v>-3.675367411343624</v>
      </c>
    </row>
    <row r="105" spans="1:11" ht="12.75">
      <c r="A105" t="s">
        <v>68</v>
      </c>
      <c r="B105">
        <f>B65*10000/B62</f>
        <v>0.2822133805747293</v>
      </c>
      <c r="C105">
        <f>C65*10000/C62</f>
        <v>-0.6168297763903251</v>
      </c>
      <c r="D105">
        <f>D65*10000/D62</f>
        <v>-0.2197086766272377</v>
      </c>
      <c r="E105">
        <f>E65*10000/E62</f>
        <v>-1.0469934933051683</v>
      </c>
      <c r="F105">
        <f>F65*10000/F62</f>
        <v>-1.1348529640200444</v>
      </c>
      <c r="G105">
        <f>AVERAGE(C105:E105)</f>
        <v>-0.6278439821075771</v>
      </c>
      <c r="H105">
        <f>STDEV(C105:E105)</f>
        <v>0.41375237343385207</v>
      </c>
      <c r="I105">
        <f>(B105*B4+C105*C4+D105*D4+E105*E4+F105*F4)/SUM(B4:F4)</f>
        <v>-0.5637481812200563</v>
      </c>
      <c r="K105">
        <f>(LN(H105)+LN(H125))/2-LN(K114*K115^5)</f>
        <v>-3.871250252731328</v>
      </c>
    </row>
    <row r="106" spans="1:11" ht="12.75">
      <c r="A106" t="s">
        <v>69</v>
      </c>
      <c r="B106">
        <f>B66*10000/B62</f>
        <v>2.1791527709706364</v>
      </c>
      <c r="C106">
        <f>C66*10000/C62</f>
        <v>1.165629134447112</v>
      </c>
      <c r="D106">
        <f>D66*10000/D62</f>
        <v>1.9161973165924273</v>
      </c>
      <c r="E106">
        <f>E66*10000/E62</f>
        <v>1.059511849674902</v>
      </c>
      <c r="F106">
        <f>F66*10000/F62</f>
        <v>13.361071360951136</v>
      </c>
      <c r="G106">
        <f>AVERAGE(C106:E106)</f>
        <v>1.380446100238147</v>
      </c>
      <c r="H106">
        <f>STDEV(C106:E106)</f>
        <v>0.4669981198042182</v>
      </c>
      <c r="I106">
        <f>(B106*B4+C106*C4+D106*D4+E106*E4+F106*F4)/SUM(B4:F4)</f>
        <v>3.0969482310378784</v>
      </c>
      <c r="K106">
        <f>(LN(H106)+LN(H126))/2-LN(K114*K115^6)</f>
        <v>-3.230161409312423</v>
      </c>
    </row>
    <row r="107" spans="1:11" ht="12.75">
      <c r="A107" t="s">
        <v>70</v>
      </c>
      <c r="B107">
        <f>B67*10000/B62</f>
        <v>-0.2198201841647201</v>
      </c>
      <c r="C107">
        <f>C67*10000/C62</f>
        <v>-0.09154635040531485</v>
      </c>
      <c r="D107">
        <f>D67*10000/D62</f>
        <v>0.14012965969661192</v>
      </c>
      <c r="E107">
        <f>E67*10000/E62</f>
        <v>0.16256161028003913</v>
      </c>
      <c r="F107">
        <f>F67*10000/F62</f>
        <v>-0.1776386264689238</v>
      </c>
      <c r="G107">
        <f>AVERAGE(C107:E107)</f>
        <v>0.07038163985711206</v>
      </c>
      <c r="H107">
        <f>STDEV(C107:E107)</f>
        <v>0.14068156817638122</v>
      </c>
      <c r="I107">
        <f>(B107*B4+C107*C4+D107*D4+E107*E4+F107*F4)/SUM(B4:F4)</f>
        <v>-0.00484420681001009</v>
      </c>
      <c r="K107">
        <f>(LN(H107)+LN(H127))/2-LN(K114*K115^7)</f>
        <v>-4.1444849277404625</v>
      </c>
    </row>
    <row r="108" spans="1:9" ht="12.75">
      <c r="A108" t="s">
        <v>71</v>
      </c>
      <c r="B108">
        <f>B68*10000/B62</f>
        <v>0.06061129231453384</v>
      </c>
      <c r="C108">
        <f>C68*10000/C62</f>
        <v>-0.01334098258121391</v>
      </c>
      <c r="D108">
        <f>D68*10000/D62</f>
        <v>-0.0076385772761466625</v>
      </c>
      <c r="E108">
        <f>E68*10000/E62</f>
        <v>-0.09344403509679577</v>
      </c>
      <c r="F108">
        <f>F68*10000/F62</f>
        <v>-0.16653768630082658</v>
      </c>
      <c r="G108">
        <f>AVERAGE(C108:E108)</f>
        <v>-0.03814119831805212</v>
      </c>
      <c r="H108">
        <f>STDEV(C108:E108)</f>
        <v>0.047978455304418514</v>
      </c>
      <c r="I108">
        <f>(B108*B4+C108*C4+D108*D4+E108*E4+F108*F4)/SUM(B4:F4)</f>
        <v>-0.0409855586165422</v>
      </c>
    </row>
    <row r="109" spans="1:9" ht="12.75">
      <c r="A109" t="s">
        <v>72</v>
      </c>
      <c r="B109">
        <f>B69*10000/B62</f>
        <v>0.05516850635237422</v>
      </c>
      <c r="C109">
        <f>C69*10000/C62</f>
        <v>-0.07398547575911907</v>
      </c>
      <c r="D109">
        <f>D69*10000/D62</f>
        <v>-0.08426292108451566</v>
      </c>
      <c r="E109">
        <f>E69*10000/E62</f>
        <v>-0.18857822659569967</v>
      </c>
      <c r="F109">
        <f>F69*10000/F62</f>
        <v>-0.023187667759429483</v>
      </c>
      <c r="G109">
        <f>AVERAGE(C109:E109)</f>
        <v>-0.11560887447977813</v>
      </c>
      <c r="H109">
        <f>STDEV(C109:E109)</f>
        <v>0.06340190243018842</v>
      </c>
      <c r="I109">
        <f>(B109*B4+C109*C4+D109*D4+E109*E4+F109*F4)/SUM(B4:F4)</f>
        <v>-0.07850816964023762</v>
      </c>
    </row>
    <row r="110" spans="1:11" ht="12.75">
      <c r="A110" t="s">
        <v>73</v>
      </c>
      <c r="B110">
        <f>B70*10000/B62</f>
        <v>-0.49705973384204144</v>
      </c>
      <c r="C110">
        <f>C70*10000/C62</f>
        <v>-0.22401833881533473</v>
      </c>
      <c r="D110">
        <f>D70*10000/D62</f>
        <v>-0.19418414499522935</v>
      </c>
      <c r="E110">
        <f>E70*10000/E62</f>
        <v>-0.2987703722812432</v>
      </c>
      <c r="F110">
        <f>F70*10000/F62</f>
        <v>-0.44892215580047695</v>
      </c>
      <c r="G110">
        <f>AVERAGE(C110:E110)</f>
        <v>-0.23899095203060242</v>
      </c>
      <c r="H110">
        <f>STDEV(C110:E110)</f>
        <v>0.053876749107114374</v>
      </c>
      <c r="I110">
        <f>(B110*B4+C110*C4+D110*D4+E110*E4+F110*F4)/SUM(B4:F4)</f>
        <v>-0.3044357075101744</v>
      </c>
      <c r="K110">
        <f>EXP(AVERAGE(K103:K107))</f>
        <v>0.02107550486965564</v>
      </c>
    </row>
    <row r="111" spans="1:9" ht="12.75">
      <c r="A111" t="s">
        <v>74</v>
      </c>
      <c r="B111">
        <f>B71*10000/B62</f>
        <v>-0.016967166799170496</v>
      </c>
      <c r="C111">
        <f>C71*10000/C62</f>
        <v>-0.004656805070082669</v>
      </c>
      <c r="D111">
        <f>D71*10000/D62</f>
        <v>0.023051599059216197</v>
      </c>
      <c r="E111">
        <f>E71*10000/E62</f>
        <v>0.02884675879478371</v>
      </c>
      <c r="F111">
        <f>F71*10000/F62</f>
        <v>-0.03064588049168846</v>
      </c>
      <c r="G111">
        <f>AVERAGE(C111:E111)</f>
        <v>0.01574718426130575</v>
      </c>
      <c r="H111">
        <f>STDEV(C111:E111)</f>
        <v>0.01790636910617965</v>
      </c>
      <c r="I111">
        <f>(B111*B4+C111*C4+D111*D4+E111*E4+F111*F4)/SUM(B4:F4)</f>
        <v>0.0048035028885473645</v>
      </c>
    </row>
    <row r="112" spans="1:9" ht="12.75">
      <c r="A112" t="s">
        <v>75</v>
      </c>
      <c r="B112">
        <f>B72*10000/B62</f>
        <v>-0.07363308148103992</v>
      </c>
      <c r="C112">
        <f>C72*10000/C62</f>
        <v>-0.017022014193485535</v>
      </c>
      <c r="D112">
        <f>D72*10000/D62</f>
        <v>-0.029842901380086332</v>
      </c>
      <c r="E112">
        <f>E72*10000/E62</f>
        <v>-0.03784829369453365</v>
      </c>
      <c r="F112">
        <f>F72*10000/F62</f>
        <v>-0.05255185013097523</v>
      </c>
      <c r="G112">
        <f>AVERAGE(C112:E112)</f>
        <v>-0.02823773642270184</v>
      </c>
      <c r="H112">
        <f>STDEV(C112:E112)</f>
        <v>0.010505517377514331</v>
      </c>
      <c r="I112">
        <f>(B112*B4+C112*C4+D112*D4+E112*E4+F112*F4)/SUM(B4:F4)</f>
        <v>-0.03806204749210759</v>
      </c>
    </row>
    <row r="113" spans="1:9" ht="12.75">
      <c r="A113" t="s">
        <v>76</v>
      </c>
      <c r="B113">
        <f>B73*10000/B62</f>
        <v>0.010930960187065181</v>
      </c>
      <c r="C113">
        <f>C73*10000/C62</f>
        <v>0.015541502569834928</v>
      </c>
      <c r="D113">
        <f>D73*10000/D62</f>
        <v>0.011510693319101758</v>
      </c>
      <c r="E113">
        <f>E73*10000/E62</f>
        <v>0.02183955763814676</v>
      </c>
      <c r="F113">
        <f>F73*10000/F62</f>
        <v>0.004185811352374197</v>
      </c>
      <c r="G113">
        <f>AVERAGE(C113:E113)</f>
        <v>0.016297251175694482</v>
      </c>
      <c r="H113">
        <f>STDEV(C113:E113)</f>
        <v>0.005205739764601597</v>
      </c>
      <c r="I113">
        <f>(B113*B4+C113*C4+D113*D4+E113*E4+F113*F4)/SUM(B4:F4)</f>
        <v>0.013901518245364139</v>
      </c>
    </row>
    <row r="114" spans="1:11" ht="12.75">
      <c r="A114" t="s">
        <v>77</v>
      </c>
      <c r="B114">
        <f>B74*10000/B62</f>
        <v>-0.20546392329759755</v>
      </c>
      <c r="C114">
        <f>C74*10000/C62</f>
        <v>-0.18904320702906213</v>
      </c>
      <c r="D114">
        <f>D74*10000/D62</f>
        <v>-0.2010632428922798</v>
      </c>
      <c r="E114">
        <f>E74*10000/E62</f>
        <v>-0.1887857852547996</v>
      </c>
      <c r="F114">
        <f>F74*10000/F62</f>
        <v>-0.15053642377030396</v>
      </c>
      <c r="G114">
        <f>AVERAGE(C114:E114)</f>
        <v>-0.19296407839204718</v>
      </c>
      <c r="H114">
        <f>STDEV(C114:E114)</f>
        <v>0.007015263052363284</v>
      </c>
      <c r="I114">
        <f>(B114*B4+C114*C4+D114*D4+E114*E4+F114*F4)/SUM(B4:F4)</f>
        <v>-0.1891048517621142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0.0029407255965845426</v>
      </c>
      <c r="C115">
        <f>C75*10000/C62</f>
        <v>0.0023892819724545046</v>
      </c>
      <c r="D115">
        <f>D75*10000/D62</f>
        <v>-0.00047853226554800887</v>
      </c>
      <c r="E115">
        <f>E75*10000/E62</f>
        <v>0.001555587769160743</v>
      </c>
      <c r="F115">
        <f>F75*10000/F62</f>
        <v>-0.004555315159772453</v>
      </c>
      <c r="G115">
        <f>AVERAGE(C115:E115)</f>
        <v>0.0011554458253557462</v>
      </c>
      <c r="H115">
        <f>STDEV(C115:E115)</f>
        <v>0.0014751863635881792</v>
      </c>
      <c r="I115">
        <f>(B115*B4+C115*C4+D115*D4+E115*E4+F115*F4)/SUM(B4:F4)</f>
        <v>0.0006514030411522223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181.8772375078846</v>
      </c>
      <c r="C122">
        <f>C82*10000/C62</f>
        <v>123.23383272100095</v>
      </c>
      <c r="D122">
        <f>D82*10000/D62</f>
        <v>17.721844730636285</v>
      </c>
      <c r="E122">
        <f>E82*10000/E62</f>
        <v>-117.65750800906018</v>
      </c>
      <c r="F122">
        <f>F82*10000/F62</f>
        <v>-241.0632533443526</v>
      </c>
      <c r="G122">
        <f>AVERAGE(C122:E122)</f>
        <v>7.7660564808590165</v>
      </c>
      <c r="H122">
        <f>STDEV(C122:E122)</f>
        <v>120.75387281341085</v>
      </c>
      <c r="I122">
        <f>(B122*B4+C122*C4+D122*D4+E122*E4+F122*F4)/SUM(B4:F4)</f>
        <v>-0.23235951138596203</v>
      </c>
    </row>
    <row r="123" spans="1:9" ht="12.75">
      <c r="A123" t="s">
        <v>81</v>
      </c>
      <c r="B123">
        <f>B83*10000/B62</f>
        <v>-2.405691239895517</v>
      </c>
      <c r="C123">
        <f>C83*10000/C62</f>
        <v>-1.6307525035825101</v>
      </c>
      <c r="D123">
        <f>D83*10000/D62</f>
        <v>-2.6732575900162665</v>
      </c>
      <c r="E123">
        <f>E83*10000/E62</f>
        <v>-1.677371574523922</v>
      </c>
      <c r="F123">
        <f>F83*10000/F62</f>
        <v>2.1527272695854722</v>
      </c>
      <c r="G123">
        <f>AVERAGE(C123:E123)</f>
        <v>-1.9937938893742329</v>
      </c>
      <c r="H123">
        <f>STDEV(C123:E123)</f>
        <v>0.5888943239762854</v>
      </c>
      <c r="I123">
        <f>(B123*B4+C123*C4+D123*D4+E123*E4+F123*F4)/SUM(B4:F4)</f>
        <v>-1.499307520830245</v>
      </c>
    </row>
    <row r="124" spans="1:9" ht="12.75">
      <c r="A124" t="s">
        <v>82</v>
      </c>
      <c r="B124">
        <f>B84*10000/B62</f>
        <v>0.6983975646839358</v>
      </c>
      <c r="C124">
        <f>C84*10000/C62</f>
        <v>0.5163532471207304</v>
      </c>
      <c r="D124">
        <f>D84*10000/D62</f>
        <v>-1.4895306495990779</v>
      </c>
      <c r="E124">
        <f>E84*10000/E62</f>
        <v>-3.096262828720363</v>
      </c>
      <c r="F124">
        <f>F84*10000/F62</f>
        <v>-3.741223346992746</v>
      </c>
      <c r="G124">
        <f>AVERAGE(C124:E124)</f>
        <v>-1.3564800770662366</v>
      </c>
      <c r="H124">
        <f>STDEV(C124:E124)</f>
        <v>1.8099794388320722</v>
      </c>
      <c r="I124">
        <f>(B124*B4+C124*C4+D124*D4+E124*E4+F124*F4)/SUM(B4:F4)</f>
        <v>-1.3770106986539408</v>
      </c>
    </row>
    <row r="125" spans="1:9" ht="12.75">
      <c r="A125" t="s">
        <v>83</v>
      </c>
      <c r="B125">
        <f>B85*10000/B62</f>
        <v>0.4871462723258976</v>
      </c>
      <c r="C125">
        <f>C85*10000/C62</f>
        <v>0.005132426751461906</v>
      </c>
      <c r="D125">
        <f>D85*10000/D62</f>
        <v>-0.057991230781333516</v>
      </c>
      <c r="E125">
        <f>E85*10000/E62</f>
        <v>0.3687824513926969</v>
      </c>
      <c r="F125">
        <f>F85*10000/F62</f>
        <v>-1.9578798169608198</v>
      </c>
      <c r="G125">
        <f>AVERAGE(C125:E125)</f>
        <v>0.1053078824542751</v>
      </c>
      <c r="H125">
        <f>STDEV(C125:E125)</f>
        <v>0.23034818296015444</v>
      </c>
      <c r="I125">
        <f>(B125*B4+C125*C4+D125*D4+E125*E4+F125*F4)/SUM(B4:F4)</f>
        <v>-0.11505529243899631</v>
      </c>
    </row>
    <row r="126" spans="1:9" ht="12.75">
      <c r="A126" t="s">
        <v>84</v>
      </c>
      <c r="B126">
        <f>B86*10000/B62</f>
        <v>0.7162109016083743</v>
      </c>
      <c r="C126">
        <f>C86*10000/C62</f>
        <v>0.37764480769317066</v>
      </c>
      <c r="D126">
        <f>D86*10000/D62</f>
        <v>0.4237082973566828</v>
      </c>
      <c r="E126">
        <f>E86*10000/E62</f>
        <v>0.012233436775328111</v>
      </c>
      <c r="F126">
        <f>F86*10000/F62</f>
        <v>1.5196927901727009</v>
      </c>
      <c r="G126">
        <f>AVERAGE(C126:E126)</f>
        <v>0.2711955139417272</v>
      </c>
      <c r="H126">
        <f>STDEV(C126:E126)</f>
        <v>0.22544728724858765</v>
      </c>
      <c r="I126">
        <f>(B126*B4+C126*C4+D126*D4+E126*E4+F126*F4)/SUM(B4:F4)</f>
        <v>0.5025120640284811</v>
      </c>
    </row>
    <row r="127" spans="1:9" ht="12.75">
      <c r="A127" t="s">
        <v>85</v>
      </c>
      <c r="B127">
        <f>B87*10000/B62</f>
        <v>-0.14008601493929812</v>
      </c>
      <c r="C127">
        <f>C87*10000/C62</f>
        <v>-0.13881752043377943</v>
      </c>
      <c r="D127">
        <f>D87*10000/D62</f>
        <v>-0.11249854699181458</v>
      </c>
      <c r="E127">
        <f>E87*10000/E62</f>
        <v>-0.18526083338863114</v>
      </c>
      <c r="F127">
        <f>F87*10000/F62</f>
        <v>-0.030839936484858974</v>
      </c>
      <c r="G127">
        <f>AVERAGE(C127:E127)</f>
        <v>-0.14552563360474172</v>
      </c>
      <c r="H127">
        <f>STDEV(C127:E127)</f>
        <v>0.03684205025726617</v>
      </c>
      <c r="I127">
        <f>(B127*B4+C127*C4+D127*D4+E127*E4+F127*F4)/SUM(B4:F4)</f>
        <v>-0.12941401135721392</v>
      </c>
    </row>
    <row r="128" spans="1:9" ht="12.75">
      <c r="A128" t="s">
        <v>86</v>
      </c>
      <c r="B128">
        <f>B88*10000/B62</f>
        <v>0.2719201585240665</v>
      </c>
      <c r="C128">
        <f>C88*10000/C62</f>
        <v>0.10656134397297881</v>
      </c>
      <c r="D128">
        <f>D88*10000/D62</f>
        <v>-0.3294926639225704</v>
      </c>
      <c r="E128">
        <f>E88*10000/E62</f>
        <v>-0.4229124594322504</v>
      </c>
      <c r="F128">
        <f>F88*10000/F62</f>
        <v>-0.2990568435093175</v>
      </c>
      <c r="G128">
        <f>AVERAGE(C128:E128)</f>
        <v>-0.21528125979394733</v>
      </c>
      <c r="H128">
        <f>STDEV(C128:E128)</f>
        <v>0.2826107052959487</v>
      </c>
      <c r="I128">
        <f>(B128*B4+C128*C4+D128*D4+E128*E4+F128*F4)/SUM(B4:F4)</f>
        <v>-0.15581124864386325</v>
      </c>
    </row>
    <row r="129" spans="1:9" ht="12.75">
      <c r="A129" t="s">
        <v>87</v>
      </c>
      <c r="B129">
        <f>B89*10000/B62</f>
        <v>0.06589749067372475</v>
      </c>
      <c r="C129">
        <f>C89*10000/C62</f>
        <v>0.11020301345813129</v>
      </c>
      <c r="D129">
        <f>D89*10000/D62</f>
        <v>-0.04331620534295306</v>
      </c>
      <c r="E129">
        <f>E89*10000/E62</f>
        <v>0.04135667967556651</v>
      </c>
      <c r="F129">
        <f>F89*10000/F62</f>
        <v>-0.1362021691016153</v>
      </c>
      <c r="G129">
        <f>AVERAGE(C129:E129)</f>
        <v>0.03608116259691491</v>
      </c>
      <c r="H129">
        <f>STDEV(C129:E129)</f>
        <v>0.0768954546488878</v>
      </c>
      <c r="I129">
        <f>(B129*B4+C129*C4+D129*D4+E129*E4+F129*F4)/SUM(B4:F4)</f>
        <v>0.017400422665535462</v>
      </c>
    </row>
    <row r="130" spans="1:9" ht="12.75">
      <c r="A130" t="s">
        <v>88</v>
      </c>
      <c r="B130">
        <f>B90*10000/B62</f>
        <v>0.012495084987281684</v>
      </c>
      <c r="C130">
        <f>C90*10000/C62</f>
        <v>0.13141222348579826</v>
      </c>
      <c r="D130">
        <f>D90*10000/D62</f>
        <v>0.05294191811642955</v>
      </c>
      <c r="E130">
        <f>E90*10000/E62</f>
        <v>0.0036370187415643504</v>
      </c>
      <c r="F130">
        <f>F90*10000/F62</f>
        <v>0.3225434665689481</v>
      </c>
      <c r="G130">
        <f>AVERAGE(C130:E130)</f>
        <v>0.06266372011459738</v>
      </c>
      <c r="H130">
        <f>STDEV(C130:E130)</f>
        <v>0.06443997837077857</v>
      </c>
      <c r="I130">
        <f>(B130*B4+C130*C4+D130*D4+E130*E4+F130*F4)/SUM(B4:F4)</f>
        <v>0.09013321220935336</v>
      </c>
    </row>
    <row r="131" spans="1:9" ht="12.75">
      <c r="A131" t="s">
        <v>89</v>
      </c>
      <c r="B131">
        <f>B91*10000/B62</f>
        <v>-0.023659743725167614</v>
      </c>
      <c r="C131">
        <f>C91*10000/C62</f>
        <v>0.022063235608334973</v>
      </c>
      <c r="D131">
        <f>D91*10000/D62</f>
        <v>-0.01826007223793731</v>
      </c>
      <c r="E131">
        <f>E91*10000/E62</f>
        <v>-0.02001445051178967</v>
      </c>
      <c r="F131">
        <f>F91*10000/F62</f>
        <v>-0.011421707822328923</v>
      </c>
      <c r="G131">
        <f>AVERAGE(C131:E131)</f>
        <v>-0.005403762380464003</v>
      </c>
      <c r="H131">
        <f>STDEV(C131:E131)</f>
        <v>0.023803286425816427</v>
      </c>
      <c r="I131">
        <f>(B131*B4+C131*C4+D131*D4+E131*E4+F131*F4)/SUM(B4:F4)</f>
        <v>-0.008847041844885902</v>
      </c>
    </row>
    <row r="132" spans="1:9" ht="12.75">
      <c r="A132" t="s">
        <v>90</v>
      </c>
      <c r="B132">
        <f>B92*10000/B62</f>
        <v>0.03750598219332755</v>
      </c>
      <c r="C132">
        <f>C92*10000/C62</f>
        <v>0.0051225428292967536</v>
      </c>
      <c r="D132">
        <f>D92*10000/D62</f>
        <v>-0.04414078638313195</v>
      </c>
      <c r="E132">
        <f>E92*10000/E62</f>
        <v>-0.04786714128336815</v>
      </c>
      <c r="F132">
        <f>F92*10000/F62</f>
        <v>-0.018641542054632778</v>
      </c>
      <c r="G132">
        <f>AVERAGE(C132:E132)</f>
        <v>-0.028961794945734448</v>
      </c>
      <c r="H132">
        <f>STDEV(C132:E132)</f>
        <v>0.02957664604688035</v>
      </c>
      <c r="I132">
        <f>(B132*B4+C132*C4+D132*D4+E132*E4+F132*F4)/SUM(B4:F4)</f>
        <v>-0.017944183859209924</v>
      </c>
    </row>
    <row r="133" spans="1:9" ht="12.75">
      <c r="A133" t="s">
        <v>91</v>
      </c>
      <c r="B133">
        <f>B93*10000/B62</f>
        <v>0.11017849305331641</v>
      </c>
      <c r="C133">
        <f>C93*10000/C62</f>
        <v>0.09887887813228345</v>
      </c>
      <c r="D133">
        <f>D93*10000/D62</f>
        <v>0.10166848273440099</v>
      </c>
      <c r="E133">
        <f>E93*10000/E62</f>
        <v>0.0940494371992743</v>
      </c>
      <c r="F133">
        <f>F93*10000/F62</f>
        <v>0.06550522794087829</v>
      </c>
      <c r="G133">
        <f>AVERAGE(C133:E133)</f>
        <v>0.09819893268865292</v>
      </c>
      <c r="H133">
        <f>STDEV(C133:E133)</f>
        <v>0.003854764334083162</v>
      </c>
      <c r="I133">
        <f>(B133*B4+C133*C4+D133*D4+E133*E4+F133*F4)/SUM(B4:F4)</f>
        <v>0.09556614506186999</v>
      </c>
    </row>
    <row r="134" spans="1:9" ht="12.75">
      <c r="A134" t="s">
        <v>92</v>
      </c>
      <c r="B134">
        <f>B94*10000/B62</f>
        <v>-0.035021657670916445</v>
      </c>
      <c r="C134">
        <f>C94*10000/C62</f>
        <v>-0.019458871526737018</v>
      </c>
      <c r="D134">
        <f>D94*10000/D62</f>
        <v>-0.005962329283087141</v>
      </c>
      <c r="E134">
        <f>E94*10000/E62</f>
        <v>0.0047188565568252495</v>
      </c>
      <c r="F134">
        <f>F94*10000/F62</f>
        <v>-0.0038232738674264864</v>
      </c>
      <c r="G134">
        <f>AVERAGE(C134:E134)</f>
        <v>-0.0069007814176663025</v>
      </c>
      <c r="H134">
        <f>STDEV(C134:E134)</f>
        <v>0.012116152571148195</v>
      </c>
      <c r="I134">
        <f>(B134*B4+C134*C4+D134*D4+E134*E4+F134*F4)/SUM(B4:F4)</f>
        <v>-0.010566720323639794</v>
      </c>
    </row>
    <row r="135" spans="1:9" ht="12.75">
      <c r="A135" t="s">
        <v>93</v>
      </c>
      <c r="B135">
        <f>B95*10000/B62</f>
        <v>-0.004150209148478404</v>
      </c>
      <c r="C135">
        <f>C95*10000/C62</f>
        <v>-0.0010578375297472947</v>
      </c>
      <c r="D135">
        <f>D95*10000/D62</f>
        <v>-0.001413282214314225</v>
      </c>
      <c r="E135">
        <f>E95*10000/E62</f>
        <v>-0.0033335375053243953</v>
      </c>
      <c r="F135">
        <f>F95*10000/F62</f>
        <v>-0.0038701393307920473</v>
      </c>
      <c r="G135">
        <f>AVERAGE(C135:E135)</f>
        <v>-0.001934885749795305</v>
      </c>
      <c r="H135">
        <f>STDEV(C135:E135)</f>
        <v>0.001224236611476791</v>
      </c>
      <c r="I135">
        <f>(B135*B4+C135*C4+D135*D4+E135*E4+F135*F4)/SUM(B4:F4)</f>
        <v>-0.002514335915116763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2004-08-23T08:10:37Z</cp:lastPrinted>
  <dcterms:created xsi:type="dcterms:W3CDTF">2004-08-23T08:10:37Z</dcterms:created>
  <dcterms:modified xsi:type="dcterms:W3CDTF">2004-08-23T15:40:01Z</dcterms:modified>
  <cp:category/>
  <cp:version/>
  <cp:contentType/>
  <cp:contentStatus/>
</cp:coreProperties>
</file>