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<sst xmlns="http://schemas.openxmlformats.org/spreadsheetml/2006/main" count="202" uniqueCount="97">
  <si>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26/08/2004       14:59:35</t>
  </si>
  <si>
    <t>LISSNER</t>
  </si>
  <si>
    <t>HCMQAP311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</si>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</sst>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-0.003753</v>
      </c>
      <c r="D4" s="13">
        <v>-0.003751</v>
      </c>
      <c r="E4" s="13">
        <v>-0.003753</v>
      </c>
      <c r="F4" s="24">
        <v>-0.002079</v>
      </c>
      <c r="G4" s="34">
        <v>-0.011697</v>
      </c>
    </row>
    <row r="5" spans="1:7" ht="12.75" thickBot="1">
      <c r="A5" s="44" t="s">
        <v>13</v>
      </c>
      <c r="B5" s="45">
        <v>8.733918</v>
      </c>
      <c r="C5" s="46">
        <v>5.016663</v>
      </c>
      <c r="D5" s="46">
        <v>-0.112472</v>
      </c>
      <c r="E5" s="46">
        <v>-4.633272</v>
      </c>
      <c r="F5" s="47">
        <v>-10.075965</v>
      </c>
      <c r="G5" s="48">
        <v>7.575365</v>
      </c>
    </row>
    <row r="6" spans="1:7" ht="12.75" thickTop="1">
      <c r="A6" s="6" t="s">
        <v>14</v>
      </c>
      <c r="B6" s="39">
        <v>-21.30342</v>
      </c>
      <c r="C6" s="40">
        <v>-6.053949</v>
      </c>
      <c r="D6" s="40">
        <v>8.51007</v>
      </c>
      <c r="E6" s="40">
        <v>57.00007</v>
      </c>
      <c r="F6" s="41">
        <v>-84.0831</v>
      </c>
      <c r="G6" s="42">
        <v>0.009106405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-0.9955355</v>
      </c>
      <c r="C8" s="14">
        <v>-0.3491126</v>
      </c>
      <c r="D8" s="14">
        <v>-0.5949209</v>
      </c>
      <c r="E8" s="14">
        <v>0.3092248</v>
      </c>
      <c r="F8" s="25">
        <v>-2.598169</v>
      </c>
      <c r="G8" s="35">
        <v>-0.6432657</v>
      </c>
    </row>
    <row r="9" spans="1:7" ht="12">
      <c r="A9" s="20" t="s">
        <v>17</v>
      </c>
      <c r="B9" s="29">
        <v>0.81149</v>
      </c>
      <c r="C9" s="14">
        <v>0.02215297</v>
      </c>
      <c r="D9" s="14">
        <v>-0.007593807</v>
      </c>
      <c r="E9" s="14">
        <v>-0.01008021</v>
      </c>
      <c r="F9" s="25">
        <v>-2.722646</v>
      </c>
      <c r="G9" s="35">
        <v>-0.2439597</v>
      </c>
    </row>
    <row r="10" spans="1:7" ht="12">
      <c r="A10" s="20" t="s">
        <v>18</v>
      </c>
      <c r="B10" s="29">
        <v>-0.4613056</v>
      </c>
      <c r="C10" s="14">
        <v>-0.02227676</v>
      </c>
      <c r="D10" s="14">
        <v>-0.1306502</v>
      </c>
      <c r="E10" s="14">
        <v>-0.9807655</v>
      </c>
      <c r="F10" s="25">
        <v>-1.002971</v>
      </c>
      <c r="G10" s="35">
        <v>-0.4732751</v>
      </c>
    </row>
    <row r="11" spans="1:7" ht="12">
      <c r="A11" s="21" t="s">
        <v>19</v>
      </c>
      <c r="B11" s="31">
        <v>2.829022</v>
      </c>
      <c r="C11" s="16">
        <v>2.027609</v>
      </c>
      <c r="D11" s="16">
        <v>1.978056</v>
      </c>
      <c r="E11" s="16">
        <v>1.369198</v>
      </c>
      <c r="F11" s="27">
        <v>14.05274</v>
      </c>
      <c r="G11" s="37">
        <v>3.575759</v>
      </c>
    </row>
    <row r="12" spans="1:7" ht="12">
      <c r="A12" s="20" t="s">
        <v>20</v>
      </c>
      <c r="B12" s="29">
        <v>0.3388997</v>
      </c>
      <c r="C12" s="14">
        <v>-0.002373234</v>
      </c>
      <c r="D12" s="14">
        <v>-0.1629344</v>
      </c>
      <c r="E12" s="14">
        <v>-0.02044151</v>
      </c>
      <c r="F12" s="25">
        <v>0.1358063</v>
      </c>
      <c r="G12" s="35">
        <v>0.02258564</v>
      </c>
    </row>
    <row r="13" spans="1:7" ht="12">
      <c r="A13" s="20" t="s">
        <v>21</v>
      </c>
      <c r="B13" s="29">
        <v>-0.002626614</v>
      </c>
      <c r="C13" s="14">
        <v>0.01815995</v>
      </c>
      <c r="D13" s="14">
        <v>-0.05275817</v>
      </c>
      <c r="E13" s="14">
        <v>0.1129415</v>
      </c>
      <c r="F13" s="25">
        <v>-0.1247728</v>
      </c>
      <c r="G13" s="35">
        <v>0.001836465</v>
      </c>
    </row>
    <row r="14" spans="1:7" ht="12">
      <c r="A14" s="20" t="s">
        <v>22</v>
      </c>
      <c r="B14" s="29">
        <v>-0.04551589</v>
      </c>
      <c r="C14" s="14">
        <v>-0.007804474</v>
      </c>
      <c r="D14" s="14">
        <v>0.0172135</v>
      </c>
      <c r="E14" s="14">
        <v>-0.1179999</v>
      </c>
      <c r="F14" s="25">
        <v>0.0592038</v>
      </c>
      <c r="G14" s="35">
        <v>-0.02484282</v>
      </c>
    </row>
    <row r="15" spans="1:7" ht="12">
      <c r="A15" s="21" t="s">
        <v>23</v>
      </c>
      <c r="B15" s="31">
        <v>-0.43418</v>
      </c>
      <c r="C15" s="16">
        <v>-0.2178668</v>
      </c>
      <c r="D15" s="16">
        <v>-0.2199661</v>
      </c>
      <c r="E15" s="16">
        <v>-0.291606</v>
      </c>
      <c r="F15" s="27">
        <v>-0.3951337</v>
      </c>
      <c r="G15" s="37">
        <v>-0.2911216</v>
      </c>
    </row>
    <row r="16" spans="1:7" ht="12">
      <c r="A16" s="20" t="s">
        <v>24</v>
      </c>
      <c r="B16" s="29">
        <v>0.01328194</v>
      </c>
      <c r="C16" s="14">
        <v>-0.03259718</v>
      </c>
      <c r="D16" s="14">
        <v>-0.03414904</v>
      </c>
      <c r="E16" s="14">
        <v>-0.008361835</v>
      </c>
      <c r="F16" s="25">
        <v>-0.009010613</v>
      </c>
      <c r="G16" s="35">
        <v>-0.01734292</v>
      </c>
    </row>
    <row r="17" spans="1:7" ht="12">
      <c r="A17" s="20" t="s">
        <v>25</v>
      </c>
      <c r="B17" s="29">
        <v>-0.04417436</v>
      </c>
      <c r="C17" s="14">
        <v>-0.03608787</v>
      </c>
      <c r="D17" s="14">
        <v>-0.02288587</v>
      </c>
      <c r="E17" s="14">
        <v>-0.02167626</v>
      </c>
      <c r="F17" s="25">
        <v>-0.02838334</v>
      </c>
      <c r="G17" s="35">
        <v>-0.02959674</v>
      </c>
    </row>
    <row r="18" spans="1:7" ht="12">
      <c r="A18" s="20" t="s">
        <v>26</v>
      </c>
      <c r="B18" s="29">
        <v>0.009365988</v>
      </c>
      <c r="C18" s="14">
        <v>0.01436478</v>
      </c>
      <c r="D18" s="14">
        <v>0.02628333</v>
      </c>
      <c r="E18" s="14">
        <v>0.01675786</v>
      </c>
      <c r="F18" s="25">
        <v>0.009615456</v>
      </c>
      <c r="G18" s="35">
        <v>0.01643607</v>
      </c>
    </row>
    <row r="19" spans="1:7" ht="12">
      <c r="A19" s="21" t="s">
        <v>27</v>
      </c>
      <c r="B19" s="31">
        <v>-0.2036683</v>
      </c>
      <c r="C19" s="16">
        <v>-0.1820745</v>
      </c>
      <c r="D19" s="16">
        <v>-0.191875</v>
      </c>
      <c r="E19" s="16">
        <v>-0.1843609</v>
      </c>
      <c r="F19" s="27">
        <v>-0.1499392</v>
      </c>
      <c r="G19" s="37">
        <v>-0.1838314</v>
      </c>
    </row>
    <row r="20" spans="1:7" ht="12.75" thickBot="1">
      <c r="A20" s="44" t="s">
        <v>28</v>
      </c>
      <c r="B20" s="45">
        <v>-0.004252573</v>
      </c>
      <c r="C20" s="46">
        <v>-0.001005843</v>
      </c>
      <c r="D20" s="46">
        <v>-0.001329135</v>
      </c>
      <c r="E20" s="46">
        <v>0.005087525</v>
      </c>
      <c r="F20" s="47">
        <v>0.00184516</v>
      </c>
      <c r="G20" s="48">
        <v>0.0002913863</v>
      </c>
    </row>
    <row r="21" spans="1:7" ht="12.75" thickTop="1">
      <c r="A21" s="6" t="s">
        <v>29</v>
      </c>
      <c r="B21" s="39">
        <v>-105.2682</v>
      </c>
      <c r="C21" s="40">
        <v>51.69948</v>
      </c>
      <c r="D21" s="40">
        <v>118.388</v>
      </c>
      <c r="E21" s="40">
        <v>-26.1737</v>
      </c>
      <c r="F21" s="41">
        <v>-145.0831</v>
      </c>
      <c r="G21" s="43">
        <v>0.009388268</v>
      </c>
    </row>
    <row r="22" spans="1:7" ht="12">
      <c r="A22" s="20" t="s">
        <v>30</v>
      </c>
      <c r="B22" s="29">
        <v>174.6961</v>
      </c>
      <c r="C22" s="14">
        <v>100.3366</v>
      </c>
      <c r="D22" s="14">
        <v>-2.249449</v>
      </c>
      <c r="E22" s="14">
        <v>-92.66808</v>
      </c>
      <c r="F22" s="25">
        <v>-201.5466</v>
      </c>
      <c r="G22" s="36">
        <v>0</v>
      </c>
    </row>
    <row r="23" spans="1:7" ht="12">
      <c r="A23" s="20" t="s">
        <v>31</v>
      </c>
      <c r="B23" s="29">
        <v>-0.6712694</v>
      </c>
      <c r="C23" s="14">
        <v>-3.109859</v>
      </c>
      <c r="D23" s="14">
        <v>-1.46329</v>
      </c>
      <c r="E23" s="14">
        <v>-2.444032</v>
      </c>
      <c r="F23" s="25">
        <v>6.492452</v>
      </c>
      <c r="G23" s="35">
        <v>-0.9204947</v>
      </c>
    </row>
    <row r="24" spans="1:7" ht="12">
      <c r="A24" s="20" t="s">
        <v>32</v>
      </c>
      <c r="B24" s="29">
        <v>-0.7772226</v>
      </c>
      <c r="C24" s="14">
        <v>1.020696</v>
      </c>
      <c r="D24" s="14">
        <v>0.4543208</v>
      </c>
      <c r="E24" s="14">
        <v>-0.6600098</v>
      </c>
      <c r="F24" s="25">
        <v>0.8444255</v>
      </c>
      <c r="G24" s="35">
        <v>0.195794</v>
      </c>
    </row>
    <row r="25" spans="1:7" ht="12">
      <c r="A25" s="20" t="s">
        <v>33</v>
      </c>
      <c r="B25" s="29">
        <v>-0.1318538</v>
      </c>
      <c r="C25" s="14">
        <v>-0.2057845</v>
      </c>
      <c r="D25" s="14">
        <v>-0.3192942</v>
      </c>
      <c r="E25" s="14">
        <v>-0.1975631</v>
      </c>
      <c r="F25" s="25">
        <v>-2.105518</v>
      </c>
      <c r="G25" s="35">
        <v>-0.4735228</v>
      </c>
    </row>
    <row r="26" spans="1:7" ht="12">
      <c r="A26" s="21" t="s">
        <v>34</v>
      </c>
      <c r="B26" s="31">
        <v>0.5540525</v>
      </c>
      <c r="C26" s="16">
        <v>0.6241651</v>
      </c>
      <c r="D26" s="16">
        <v>0.4305373</v>
      </c>
      <c r="E26" s="16">
        <v>0.3527694</v>
      </c>
      <c r="F26" s="27">
        <v>1.150043</v>
      </c>
      <c r="G26" s="37">
        <v>0.5724194</v>
      </c>
    </row>
    <row r="27" spans="1:7" ht="12">
      <c r="A27" s="20" t="s">
        <v>35</v>
      </c>
      <c r="B27" s="29">
        <v>-0.06054899</v>
      </c>
      <c r="C27" s="14">
        <v>0.04834063</v>
      </c>
      <c r="D27" s="14">
        <v>0.1390739</v>
      </c>
      <c r="E27" s="14">
        <v>0.1582329</v>
      </c>
      <c r="F27" s="25">
        <v>0.06262523</v>
      </c>
      <c r="G27" s="35">
        <v>0.08270564</v>
      </c>
    </row>
    <row r="28" spans="1:7" ht="12">
      <c r="A28" s="20" t="s">
        <v>36</v>
      </c>
      <c r="B28" s="29">
        <v>-0.1324614</v>
      </c>
      <c r="C28" s="14">
        <v>0.1399668</v>
      </c>
      <c r="D28" s="14">
        <v>0.247296</v>
      </c>
      <c r="E28" s="14">
        <v>0.1912161</v>
      </c>
      <c r="F28" s="25">
        <v>0.1240576</v>
      </c>
      <c r="G28" s="35">
        <v>0.136463</v>
      </c>
    </row>
    <row r="29" spans="1:7" ht="12">
      <c r="A29" s="20" t="s">
        <v>37</v>
      </c>
      <c r="B29" s="29">
        <v>0.02773498</v>
      </c>
      <c r="C29" s="14">
        <v>0.00807858</v>
      </c>
      <c r="D29" s="14">
        <v>-0.1034351</v>
      </c>
      <c r="E29" s="14">
        <v>0.03144402</v>
      </c>
      <c r="F29" s="25">
        <v>0.1402753</v>
      </c>
      <c r="G29" s="35">
        <v>0.007345617</v>
      </c>
    </row>
    <row r="30" spans="1:7" ht="12">
      <c r="A30" s="21" t="s">
        <v>38</v>
      </c>
      <c r="B30" s="31">
        <v>0.05286595</v>
      </c>
      <c r="C30" s="16">
        <v>0.04267688</v>
      </c>
      <c r="D30" s="16">
        <v>-0.01365154</v>
      </c>
      <c r="E30" s="16">
        <v>0.01814191</v>
      </c>
      <c r="F30" s="27">
        <v>0.3565764</v>
      </c>
      <c r="G30" s="37">
        <v>0.06650075</v>
      </c>
    </row>
    <row r="31" spans="1:7" ht="12">
      <c r="A31" s="20" t="s">
        <v>39</v>
      </c>
      <c r="B31" s="29">
        <v>-0.02747667</v>
      </c>
      <c r="C31" s="14">
        <v>0.04710515</v>
      </c>
      <c r="D31" s="14">
        <v>0.001840314</v>
      </c>
      <c r="E31" s="14">
        <v>0.04444641</v>
      </c>
      <c r="F31" s="25">
        <v>0.008710385</v>
      </c>
      <c r="G31" s="35">
        <v>0.01964145</v>
      </c>
    </row>
    <row r="32" spans="1:7" ht="12">
      <c r="A32" s="20" t="s">
        <v>40</v>
      </c>
      <c r="B32" s="29">
        <v>-0.0004362471</v>
      </c>
      <c r="C32" s="14">
        <v>0.02607422</v>
      </c>
      <c r="D32" s="14">
        <v>0.04288271</v>
      </c>
      <c r="E32" s="14">
        <v>0.05805179</v>
      </c>
      <c r="F32" s="25">
        <v>0.03733583</v>
      </c>
      <c r="G32" s="35">
        <v>0.03546033</v>
      </c>
    </row>
    <row r="33" spans="1:7" ht="12">
      <c r="A33" s="20" t="s">
        <v>41</v>
      </c>
      <c r="B33" s="29">
        <v>0.1282606</v>
      </c>
      <c r="C33" s="14">
        <v>0.09003929</v>
      </c>
      <c r="D33" s="14">
        <v>0.07913525</v>
      </c>
      <c r="E33" s="14">
        <v>0.1058746</v>
      </c>
      <c r="F33" s="25">
        <v>0.08741486</v>
      </c>
      <c r="G33" s="35">
        <v>0.09642452</v>
      </c>
    </row>
    <row r="34" spans="1:7" ht="12">
      <c r="A34" s="21" t="s">
        <v>42</v>
      </c>
      <c r="B34" s="31">
        <v>-0.02493099</v>
      </c>
      <c r="C34" s="16">
        <v>-0.01709962</v>
      </c>
      <c r="D34" s="16">
        <v>-0.00234261</v>
      </c>
      <c r="E34" s="16">
        <v>0.005097199</v>
      </c>
      <c r="F34" s="27">
        <v>-0.01418251</v>
      </c>
      <c r="G34" s="37">
        <v>-0.00898412</v>
      </c>
    </row>
    <row r="35" spans="1:7" ht="12.75" thickBot="1">
      <c r="A35" s="22" t="s">
        <v>43</v>
      </c>
      <c r="B35" s="32">
        <v>-0.002959349</v>
      </c>
      <c r="C35" s="17">
        <v>0.001527339</v>
      </c>
      <c r="D35" s="17">
        <v>-0.006008851</v>
      </c>
      <c r="E35" s="17">
        <v>-0.001899881</v>
      </c>
      <c r="F35" s="28">
        <v>0.004488562</v>
      </c>
      <c r="G35" s="38">
        <v>-0.001365911</v>
      </c>
    </row>
    <row r="36" spans="1:7" ht="12">
      <c r="A36" s="4" t="s">
        <v>44</v>
      </c>
      <c r="B36" s="3">
        <v>23.7854</v>
      </c>
      <c r="C36" s="3">
        <v>23.78845</v>
      </c>
      <c r="D36" s="3">
        <v>23.80066</v>
      </c>
      <c r="E36" s="3">
        <v>23.80371</v>
      </c>
      <c r="F36" s="3">
        <v>23.81287</v>
      </c>
      <c r="G36" s="3"/>
    </row>
    <row r="37" spans="1:6" ht="12">
      <c r="A37" s="4" t="s">
        <v>45</v>
      </c>
      <c r="B37" s="2">
        <v>0.1276652</v>
      </c>
      <c r="C37" s="2">
        <v>0.08799235</v>
      </c>
      <c r="D37" s="2">
        <v>0.06968181</v>
      </c>
      <c r="E37" s="2">
        <v>0.06357829</v>
      </c>
      <c r="F37" s="2">
        <v>0.0579834</v>
      </c>
    </row>
    <row r="38" spans="1:7" ht="12">
      <c r="A38" s="4" t="s">
        <v>52</v>
      </c>
      <c r="B38" s="2">
        <v>3.93301E-05</v>
      </c>
      <c r="C38" s="2">
        <v>0</v>
      </c>
      <c r="D38" s="2">
        <v>-1.442185E-05</v>
      </c>
      <c r="E38" s="2">
        <v>-9.730409E-05</v>
      </c>
      <c r="F38" s="2">
        <v>0.0001379143</v>
      </c>
      <c r="G38" s="2">
        <v>0.0002821561</v>
      </c>
    </row>
    <row r="39" spans="1:7" ht="12.75" thickBot="1">
      <c r="A39" s="4" t="s">
        <v>53</v>
      </c>
      <c r="B39" s="2">
        <v>0.0001782688</v>
      </c>
      <c r="C39" s="2">
        <v>-8.798352E-05</v>
      </c>
      <c r="D39" s="2">
        <v>-0.0002012629</v>
      </c>
      <c r="E39" s="2">
        <v>4.35936E-05</v>
      </c>
      <c r="F39" s="2">
        <v>0.0002494208</v>
      </c>
      <c r="G39" s="2">
        <v>0.0009891822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3.117513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0.003753</v>
      </c>
      <c r="D4">
        <v>0.003751</v>
      </c>
      <c r="E4">
        <v>0.003753</v>
      </c>
      <c r="F4">
        <v>0.002079</v>
      </c>
      <c r="G4">
        <v>0.011697</v>
      </c>
    </row>
    <row r="5" spans="1:7" ht="12.75">
      <c r="A5" t="s">
        <v>13</v>
      </c>
      <c r="B5">
        <v>8.733918</v>
      </c>
      <c r="C5">
        <v>5.016663</v>
      </c>
      <c r="D5">
        <v>-0.112472</v>
      </c>
      <c r="E5">
        <v>-4.633272</v>
      </c>
      <c r="F5">
        <v>-10.075965</v>
      </c>
      <c r="G5">
        <v>7.575365</v>
      </c>
    </row>
    <row r="6" spans="1:7" ht="12.75">
      <c r="A6" t="s">
        <v>14</v>
      </c>
      <c r="B6" s="49">
        <v>-21.30342</v>
      </c>
      <c r="C6" s="49">
        <v>-6.053949</v>
      </c>
      <c r="D6" s="49">
        <v>8.51007</v>
      </c>
      <c r="E6" s="49">
        <v>57.00007</v>
      </c>
      <c r="F6" s="49">
        <v>-84.0831</v>
      </c>
      <c r="G6" s="49">
        <v>0.009106405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-0.9955355</v>
      </c>
      <c r="C8" s="49">
        <v>-0.3491126</v>
      </c>
      <c r="D8" s="49">
        <v>-0.5949209</v>
      </c>
      <c r="E8" s="49">
        <v>0.3092248</v>
      </c>
      <c r="F8" s="49">
        <v>-2.598169</v>
      </c>
      <c r="G8" s="49">
        <v>-0.6432657</v>
      </c>
    </row>
    <row r="9" spans="1:7" ht="12.75">
      <c r="A9" t="s">
        <v>17</v>
      </c>
      <c r="B9" s="49">
        <v>0.81149</v>
      </c>
      <c r="C9" s="49">
        <v>0.02215297</v>
      </c>
      <c r="D9" s="49">
        <v>-0.007593807</v>
      </c>
      <c r="E9" s="49">
        <v>-0.01008021</v>
      </c>
      <c r="F9" s="49">
        <v>-2.722646</v>
      </c>
      <c r="G9" s="49">
        <v>-0.2439597</v>
      </c>
    </row>
    <row r="10" spans="1:7" ht="12.75">
      <c r="A10" t="s">
        <v>18</v>
      </c>
      <c r="B10" s="49">
        <v>-0.4613056</v>
      </c>
      <c r="C10" s="49">
        <v>-0.02227676</v>
      </c>
      <c r="D10" s="49">
        <v>-0.1306502</v>
      </c>
      <c r="E10" s="49">
        <v>-0.9807655</v>
      </c>
      <c r="F10" s="49">
        <v>-1.002971</v>
      </c>
      <c r="G10" s="49">
        <v>-0.4732751</v>
      </c>
    </row>
    <row r="11" spans="1:7" ht="12.75">
      <c r="A11" t="s">
        <v>19</v>
      </c>
      <c r="B11" s="49">
        <v>2.829022</v>
      </c>
      <c r="C11" s="49">
        <v>2.027609</v>
      </c>
      <c r="D11" s="49">
        <v>1.978056</v>
      </c>
      <c r="E11" s="49">
        <v>1.369198</v>
      </c>
      <c r="F11" s="49">
        <v>14.05274</v>
      </c>
      <c r="G11" s="49">
        <v>3.575759</v>
      </c>
    </row>
    <row r="12" spans="1:7" ht="12.75">
      <c r="A12" t="s">
        <v>20</v>
      </c>
      <c r="B12" s="49">
        <v>0.3388997</v>
      </c>
      <c r="C12" s="49">
        <v>-0.002373234</v>
      </c>
      <c r="D12" s="49">
        <v>-0.1629344</v>
      </c>
      <c r="E12" s="49">
        <v>-0.02044151</v>
      </c>
      <c r="F12" s="49">
        <v>0.1358063</v>
      </c>
      <c r="G12" s="49">
        <v>0.02258564</v>
      </c>
    </row>
    <row r="13" spans="1:7" ht="12.75">
      <c r="A13" t="s">
        <v>21</v>
      </c>
      <c r="B13" s="49">
        <v>-0.002626614</v>
      </c>
      <c r="C13" s="49">
        <v>0.01815995</v>
      </c>
      <c r="D13" s="49">
        <v>-0.05275817</v>
      </c>
      <c r="E13" s="49">
        <v>0.1129415</v>
      </c>
      <c r="F13" s="49">
        <v>-0.1247728</v>
      </c>
      <c r="G13" s="49">
        <v>0.001836465</v>
      </c>
    </row>
    <row r="14" spans="1:7" ht="12.75">
      <c r="A14" t="s">
        <v>22</v>
      </c>
      <c r="B14" s="49">
        <v>-0.04551589</v>
      </c>
      <c r="C14" s="49">
        <v>-0.007804474</v>
      </c>
      <c r="D14" s="49">
        <v>0.0172135</v>
      </c>
      <c r="E14" s="49">
        <v>-0.1179999</v>
      </c>
      <c r="F14" s="49">
        <v>0.0592038</v>
      </c>
      <c r="G14" s="49">
        <v>-0.02484282</v>
      </c>
    </row>
    <row r="15" spans="1:7" ht="12.75">
      <c r="A15" t="s">
        <v>23</v>
      </c>
      <c r="B15" s="49">
        <v>-0.43418</v>
      </c>
      <c r="C15" s="49">
        <v>-0.2178668</v>
      </c>
      <c r="D15" s="49">
        <v>-0.2199661</v>
      </c>
      <c r="E15" s="49">
        <v>-0.291606</v>
      </c>
      <c r="F15" s="49">
        <v>-0.3951337</v>
      </c>
      <c r="G15" s="49">
        <v>-0.2911216</v>
      </c>
    </row>
    <row r="16" spans="1:7" ht="12.75">
      <c r="A16" t="s">
        <v>24</v>
      </c>
      <c r="B16" s="49">
        <v>0.01328194</v>
      </c>
      <c r="C16" s="49">
        <v>-0.03259718</v>
      </c>
      <c r="D16" s="49">
        <v>-0.03414904</v>
      </c>
      <c r="E16" s="49">
        <v>-0.008361835</v>
      </c>
      <c r="F16" s="49">
        <v>-0.009010613</v>
      </c>
      <c r="G16" s="49">
        <v>-0.01734292</v>
      </c>
    </row>
    <row r="17" spans="1:7" ht="12.75">
      <c r="A17" t="s">
        <v>25</v>
      </c>
      <c r="B17" s="49">
        <v>-0.04417436</v>
      </c>
      <c r="C17" s="49">
        <v>-0.03608787</v>
      </c>
      <c r="D17" s="49">
        <v>-0.02288587</v>
      </c>
      <c r="E17" s="49">
        <v>-0.02167626</v>
      </c>
      <c r="F17" s="49">
        <v>-0.02838334</v>
      </c>
      <c r="G17" s="49">
        <v>-0.02959674</v>
      </c>
    </row>
    <row r="18" spans="1:7" ht="12.75">
      <c r="A18" t="s">
        <v>26</v>
      </c>
      <c r="B18" s="49">
        <v>0.009365988</v>
      </c>
      <c r="C18" s="49">
        <v>0.01436478</v>
      </c>
      <c r="D18" s="49">
        <v>0.02628333</v>
      </c>
      <c r="E18" s="49">
        <v>0.01675786</v>
      </c>
      <c r="F18" s="49">
        <v>0.009615456</v>
      </c>
      <c r="G18" s="49">
        <v>0.01643607</v>
      </c>
    </row>
    <row r="19" spans="1:7" ht="12.75">
      <c r="A19" t="s">
        <v>27</v>
      </c>
      <c r="B19" s="49">
        <v>-0.2036683</v>
      </c>
      <c r="C19" s="49">
        <v>-0.1820745</v>
      </c>
      <c r="D19" s="49">
        <v>-0.191875</v>
      </c>
      <c r="E19" s="49">
        <v>-0.1843609</v>
      </c>
      <c r="F19" s="49">
        <v>-0.1499392</v>
      </c>
      <c r="G19" s="49">
        <v>-0.1838314</v>
      </c>
    </row>
    <row r="20" spans="1:7" ht="12.75">
      <c r="A20" t="s">
        <v>28</v>
      </c>
      <c r="B20" s="49">
        <v>-0.004252573</v>
      </c>
      <c r="C20" s="49">
        <v>-0.001005843</v>
      </c>
      <c r="D20" s="49">
        <v>-0.001329135</v>
      </c>
      <c r="E20" s="49">
        <v>0.005087525</v>
      </c>
      <c r="F20" s="49">
        <v>0.00184516</v>
      </c>
      <c r="G20" s="49">
        <v>0.0002913863</v>
      </c>
    </row>
    <row r="21" spans="1:7" ht="12.75">
      <c r="A21" t="s">
        <v>29</v>
      </c>
      <c r="B21" s="49">
        <v>-105.2682</v>
      </c>
      <c r="C21" s="49">
        <v>51.69948</v>
      </c>
      <c r="D21" s="49">
        <v>118.388</v>
      </c>
      <c r="E21" s="49">
        <v>-26.1737</v>
      </c>
      <c r="F21" s="49">
        <v>-145.0831</v>
      </c>
      <c r="G21" s="49">
        <v>0.009388268</v>
      </c>
    </row>
    <row r="22" spans="1:7" ht="12.75">
      <c r="A22" t="s">
        <v>30</v>
      </c>
      <c r="B22" s="49">
        <v>174.6961</v>
      </c>
      <c r="C22" s="49">
        <v>100.3366</v>
      </c>
      <c r="D22" s="49">
        <v>-2.249449</v>
      </c>
      <c r="E22" s="49">
        <v>-92.66808</v>
      </c>
      <c r="F22" s="49">
        <v>-201.5466</v>
      </c>
      <c r="G22" s="49">
        <v>0</v>
      </c>
    </row>
    <row r="23" spans="1:7" ht="12.75">
      <c r="A23" t="s">
        <v>31</v>
      </c>
      <c r="B23" s="49">
        <v>-0.6712694</v>
      </c>
      <c r="C23" s="49">
        <v>-3.109859</v>
      </c>
      <c r="D23" s="49">
        <v>-1.46329</v>
      </c>
      <c r="E23" s="49">
        <v>-2.444032</v>
      </c>
      <c r="F23" s="49">
        <v>6.492452</v>
      </c>
      <c r="G23" s="49">
        <v>-0.9204947</v>
      </c>
    </row>
    <row r="24" spans="1:7" ht="12.75">
      <c r="A24" t="s">
        <v>32</v>
      </c>
      <c r="B24" s="49">
        <v>-0.7772226</v>
      </c>
      <c r="C24" s="49">
        <v>1.020696</v>
      </c>
      <c r="D24" s="49">
        <v>0.4543208</v>
      </c>
      <c r="E24" s="49">
        <v>-0.6600098</v>
      </c>
      <c r="F24" s="49">
        <v>0.8444255</v>
      </c>
      <c r="G24" s="49">
        <v>0.195794</v>
      </c>
    </row>
    <row r="25" spans="1:7" ht="12.75">
      <c r="A25" t="s">
        <v>33</v>
      </c>
      <c r="B25" s="49">
        <v>-0.1318538</v>
      </c>
      <c r="C25" s="49">
        <v>-0.2057845</v>
      </c>
      <c r="D25" s="49">
        <v>-0.3192942</v>
      </c>
      <c r="E25" s="49">
        <v>-0.1975631</v>
      </c>
      <c r="F25" s="49">
        <v>-2.105518</v>
      </c>
      <c r="G25" s="49">
        <v>-0.4735228</v>
      </c>
    </row>
    <row r="26" spans="1:7" ht="12.75">
      <c r="A26" t="s">
        <v>34</v>
      </c>
      <c r="B26" s="49">
        <v>0.5540525</v>
      </c>
      <c r="C26" s="49">
        <v>0.6241651</v>
      </c>
      <c r="D26" s="49">
        <v>0.4305373</v>
      </c>
      <c r="E26" s="49">
        <v>0.3527694</v>
      </c>
      <c r="F26" s="49">
        <v>1.150043</v>
      </c>
      <c r="G26" s="49">
        <v>0.5724194</v>
      </c>
    </row>
    <row r="27" spans="1:7" ht="12.75">
      <c r="A27" t="s">
        <v>35</v>
      </c>
      <c r="B27" s="49">
        <v>-0.06054899</v>
      </c>
      <c r="C27" s="49">
        <v>0.04834063</v>
      </c>
      <c r="D27" s="49">
        <v>0.1390739</v>
      </c>
      <c r="E27" s="49">
        <v>0.1582329</v>
      </c>
      <c r="F27" s="49">
        <v>0.06262523</v>
      </c>
      <c r="G27" s="49">
        <v>0.08270564</v>
      </c>
    </row>
    <row r="28" spans="1:7" ht="12.75">
      <c r="A28" t="s">
        <v>36</v>
      </c>
      <c r="B28" s="49">
        <v>-0.1324614</v>
      </c>
      <c r="C28" s="49">
        <v>0.1399668</v>
      </c>
      <c r="D28" s="49">
        <v>0.247296</v>
      </c>
      <c r="E28" s="49">
        <v>0.1912161</v>
      </c>
      <c r="F28" s="49">
        <v>0.1240576</v>
      </c>
      <c r="G28" s="49">
        <v>0.136463</v>
      </c>
    </row>
    <row r="29" spans="1:7" ht="12.75">
      <c r="A29" t="s">
        <v>37</v>
      </c>
      <c r="B29" s="49">
        <v>0.02773498</v>
      </c>
      <c r="C29" s="49">
        <v>0.00807858</v>
      </c>
      <c r="D29" s="49">
        <v>-0.1034351</v>
      </c>
      <c r="E29" s="49">
        <v>0.03144402</v>
      </c>
      <c r="F29" s="49">
        <v>0.1402753</v>
      </c>
      <c r="G29" s="49">
        <v>0.007345617</v>
      </c>
    </row>
    <row r="30" spans="1:7" ht="12.75">
      <c r="A30" t="s">
        <v>38</v>
      </c>
      <c r="B30" s="49">
        <v>0.05286595</v>
      </c>
      <c r="C30" s="49">
        <v>0.04267688</v>
      </c>
      <c r="D30" s="49">
        <v>-0.01365154</v>
      </c>
      <c r="E30" s="49">
        <v>0.01814191</v>
      </c>
      <c r="F30" s="49">
        <v>0.3565764</v>
      </c>
      <c r="G30" s="49">
        <v>0.06650075</v>
      </c>
    </row>
    <row r="31" spans="1:7" ht="12.75">
      <c r="A31" t="s">
        <v>39</v>
      </c>
      <c r="B31" s="49">
        <v>-0.02747667</v>
      </c>
      <c r="C31" s="49">
        <v>0.04710515</v>
      </c>
      <c r="D31" s="49">
        <v>0.001840314</v>
      </c>
      <c r="E31" s="49">
        <v>0.04444641</v>
      </c>
      <c r="F31" s="49">
        <v>0.008710385</v>
      </c>
      <c r="G31" s="49">
        <v>0.01964145</v>
      </c>
    </row>
    <row r="32" spans="1:7" ht="12.75">
      <c r="A32" t="s">
        <v>40</v>
      </c>
      <c r="B32" s="49">
        <v>-0.0004362471</v>
      </c>
      <c r="C32" s="49">
        <v>0.02607422</v>
      </c>
      <c r="D32" s="49">
        <v>0.04288271</v>
      </c>
      <c r="E32" s="49">
        <v>0.05805179</v>
      </c>
      <c r="F32" s="49">
        <v>0.03733583</v>
      </c>
      <c r="G32" s="49">
        <v>0.03546033</v>
      </c>
    </row>
    <row r="33" spans="1:7" ht="12.75">
      <c r="A33" t="s">
        <v>41</v>
      </c>
      <c r="B33" s="49">
        <v>0.1282606</v>
      </c>
      <c r="C33" s="49">
        <v>0.09003929</v>
      </c>
      <c r="D33" s="49">
        <v>0.07913525</v>
      </c>
      <c r="E33" s="49">
        <v>0.1058746</v>
      </c>
      <c r="F33" s="49">
        <v>0.08741486</v>
      </c>
      <c r="G33" s="49">
        <v>0.09642452</v>
      </c>
    </row>
    <row r="34" spans="1:7" ht="12.75">
      <c r="A34" t="s">
        <v>42</v>
      </c>
      <c r="B34" s="49">
        <v>-0.02493099</v>
      </c>
      <c r="C34" s="49">
        <v>-0.01709962</v>
      </c>
      <c r="D34" s="49">
        <v>-0.00234261</v>
      </c>
      <c r="E34" s="49">
        <v>0.005097199</v>
      </c>
      <c r="F34" s="49">
        <v>-0.01418251</v>
      </c>
      <c r="G34" s="49">
        <v>-0.00898412</v>
      </c>
    </row>
    <row r="35" spans="1:7" ht="12.75">
      <c r="A35" t="s">
        <v>43</v>
      </c>
      <c r="B35" s="49">
        <v>-0.002959349</v>
      </c>
      <c r="C35" s="49">
        <v>0.001527339</v>
      </c>
      <c r="D35" s="49">
        <v>-0.006008851</v>
      </c>
      <c r="E35" s="49">
        <v>-0.001899881</v>
      </c>
      <c r="F35" s="49">
        <v>0.004488562</v>
      </c>
      <c r="G35" s="49">
        <v>-0.001365911</v>
      </c>
    </row>
    <row r="36" spans="1:6" ht="12.75">
      <c r="A36" t="s">
        <v>44</v>
      </c>
      <c r="B36" s="49">
        <v>23.7854</v>
      </c>
      <c r="C36" s="49">
        <v>23.78845</v>
      </c>
      <c r="D36" s="49">
        <v>23.80066</v>
      </c>
      <c r="E36" s="49">
        <v>23.80371</v>
      </c>
      <c r="F36" s="49">
        <v>23.81287</v>
      </c>
    </row>
    <row r="37" spans="1:6" ht="12.75">
      <c r="A37" t="s">
        <v>45</v>
      </c>
      <c r="B37" s="49">
        <v>0.1276652</v>
      </c>
      <c r="C37" s="49">
        <v>0.08799235</v>
      </c>
      <c r="D37" s="49">
        <v>0.06968181</v>
      </c>
      <c r="E37" s="49">
        <v>0.06357829</v>
      </c>
      <c r="F37" s="49">
        <v>0.0579834</v>
      </c>
    </row>
    <row r="38" spans="1:7" ht="12.75">
      <c r="A38" t="s">
        <v>54</v>
      </c>
      <c r="B38" s="49">
        <v>3.93301E-05</v>
      </c>
      <c r="C38" s="49">
        <v>0</v>
      </c>
      <c r="D38" s="49">
        <v>-1.442185E-05</v>
      </c>
      <c r="E38" s="49">
        <v>-9.730409E-05</v>
      </c>
      <c r="F38" s="49">
        <v>0.0001379143</v>
      </c>
      <c r="G38" s="49">
        <v>0.0002821561</v>
      </c>
    </row>
    <row r="39" spans="1:7" ht="12.75">
      <c r="A39" t="s">
        <v>55</v>
      </c>
      <c r="B39" s="49">
        <v>0.0001782688</v>
      </c>
      <c r="C39" s="49">
        <v>-8.798352E-05</v>
      </c>
      <c r="D39" s="49">
        <v>-0.0002012629</v>
      </c>
      <c r="E39" s="49">
        <v>4.35936E-05</v>
      </c>
      <c r="F39" s="49">
        <v>0.0002494208</v>
      </c>
      <c r="G39" s="49">
        <v>0.0009891822</v>
      </c>
    </row>
    <row r="40" spans="2:5" ht="12.75">
      <c r="B40" t="s">
        <v>46</v>
      </c>
      <c r="C40">
        <v>-0.003752</v>
      </c>
      <c r="D40" t="s">
        <v>47</v>
      </c>
      <c r="E40">
        <v>3.117513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3.9330101432558666E-05</v>
      </c>
      <c r="C50">
        <f>-0.017/(C7*C7+C22*C22)*(C21*C22+C6*C7)</f>
        <v>9.40891655595696E-06</v>
      </c>
      <c r="D50">
        <f>-0.017/(D7*D7+D22*D22)*(D21*D22+D6*D7)</f>
        <v>-1.4421845949655557E-05</v>
      </c>
      <c r="E50">
        <f>-0.017/(E7*E7+E22*E22)*(E21*E22+E6*E7)</f>
        <v>-9.730409244392238E-05</v>
      </c>
      <c r="F50">
        <f>-0.017/(F7*F7+F22*F22)*(F21*F22+F6*F7)</f>
        <v>0.0001379142768586857</v>
      </c>
      <c r="G50">
        <f>(B50*B$4+C50*C$4+D50*D$4+E50*E$4+F50*F$4)/SUM(B$4:F$4)</f>
        <v>-5.281837382911937E-07</v>
      </c>
    </row>
    <row r="51" spans="1:7" ht="12.75">
      <c r="A51" t="s">
        <v>58</v>
      </c>
      <c r="B51">
        <f>-0.017/(B7*B7+B22*B22)*(B21*B7-B6*B22)</f>
        <v>0.00017826885846671276</v>
      </c>
      <c r="C51">
        <f>-0.017/(C7*C7+C22*C22)*(C21*C7-C6*C22)</f>
        <v>-8.798352186969085E-05</v>
      </c>
      <c r="D51">
        <f>-0.017/(D7*D7+D22*D22)*(D21*D7-D6*D22)</f>
        <v>-0.00020126284412069496</v>
      </c>
      <c r="E51">
        <f>-0.017/(E7*E7+E22*E22)*(E21*E7-E6*E22)</f>
        <v>4.359359165770792E-05</v>
      </c>
      <c r="F51">
        <f>-0.017/(F7*F7+F22*F22)*(F21*F7-F6*F22)</f>
        <v>0.0002494208853592327</v>
      </c>
      <c r="G51">
        <f>(B51*B$4+C51*C$4+D51*D$4+E51*E$4+F51*F$4)/SUM(B$4:F$4)</f>
        <v>2.795762482961574E-08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10000.00947199029</v>
      </c>
      <c r="C62">
        <f>C7+(2/0.017)*(C8*C50-C23*C51)</f>
        <v>9999.967423397804</v>
      </c>
      <c r="D62">
        <f>D7+(2/0.017)*(D8*D50-D23*D51)</f>
        <v>9999.966361641224</v>
      </c>
      <c r="E62">
        <f>E7+(2/0.017)*(E8*E50-E23*E51)</f>
        <v>10000.008994740527</v>
      </c>
      <c r="F62">
        <f>F7+(2/0.017)*(F8*F50-F23*F51)</f>
        <v>9999.767332032377</v>
      </c>
    </row>
    <row r="63" spans="1:6" ht="12.75">
      <c r="A63" t="s">
        <v>66</v>
      </c>
      <c r="B63">
        <f>B8+(3/0.017)*(B9*B50-B24*B51)</f>
        <v>-0.9654524582903463</v>
      </c>
      <c r="C63">
        <f>C8+(3/0.017)*(C9*C50-C24*C51)</f>
        <v>-0.3332279768909701</v>
      </c>
      <c r="D63">
        <f>D8+(3/0.017)*(D9*D50-D24*D51)</f>
        <v>-0.5787654741648385</v>
      </c>
      <c r="E63">
        <f>E8+(3/0.017)*(E9*E50-E24*E51)</f>
        <v>0.31447533707005526</v>
      </c>
      <c r="F63">
        <f>F8+(3/0.017)*(F9*F50-F24*F51)</f>
        <v>-2.7016000194227243</v>
      </c>
    </row>
    <row r="64" spans="1:6" ht="12.75">
      <c r="A64" t="s">
        <v>67</v>
      </c>
      <c r="B64">
        <f>B9+(4/0.017)*(B10*B50-B25*B51)</f>
        <v>0.8127517012637862</v>
      </c>
      <c r="C64">
        <f>C9+(4/0.017)*(C10*C50-C25*C51)</f>
        <v>0.01784350053360695</v>
      </c>
      <c r="D64">
        <f>D9+(4/0.017)*(D10*D50-D25*D51)</f>
        <v>-0.022270946234247132</v>
      </c>
      <c r="E64">
        <f>E9+(4/0.017)*(E10*E50-E25*E51)</f>
        <v>0.014400962231962508</v>
      </c>
      <c r="F64">
        <f>F9+(4/0.017)*(F10*F50-F25*F51)</f>
        <v>-2.631625730935396</v>
      </c>
    </row>
    <row r="65" spans="1:6" ht="12.75">
      <c r="A65" t="s">
        <v>68</v>
      </c>
      <c r="B65">
        <f>B10+(5/0.017)*(B11*B50-B26*B51)</f>
        <v>-0.4576304777913789</v>
      </c>
      <c r="C65">
        <f>C10+(5/0.017)*(C11*C50-C26*C51)</f>
        <v>-0.0005138636425720232</v>
      </c>
      <c r="D65">
        <f>D10+(5/0.017)*(D11*D50-D26*D51)</f>
        <v>-0.11355492276874911</v>
      </c>
      <c r="E65">
        <f>E10+(5/0.017)*(E11*E50-E26*E51)</f>
        <v>-1.024473457040873</v>
      </c>
      <c r="F65">
        <f>F10+(5/0.017)*(F11*F50-F26*F51)</f>
        <v>-0.517315490670018</v>
      </c>
    </row>
    <row r="66" spans="1:6" ht="12.75">
      <c r="A66" t="s">
        <v>69</v>
      </c>
      <c r="B66">
        <f>B11+(6/0.017)*(B12*B50-B27*B51)</f>
        <v>2.8375359854959092</v>
      </c>
      <c r="C66">
        <f>C11+(6/0.017)*(C12*C50-C27*C51)</f>
        <v>2.0291022409351034</v>
      </c>
      <c r="D66">
        <f>D11+(6/0.017)*(D12*D50-D27*D51)</f>
        <v>1.988764314167173</v>
      </c>
      <c r="E66">
        <f>E11+(6/0.017)*(E12*E50-E27*E51)</f>
        <v>1.3674654478174064</v>
      </c>
      <c r="F66">
        <f>F11+(6/0.017)*(F12*F50-F27*F51)</f>
        <v>14.053837501415858</v>
      </c>
    </row>
    <row r="67" spans="1:6" ht="12.75">
      <c r="A67" t="s">
        <v>70</v>
      </c>
      <c r="B67">
        <f>B12+(7/0.017)*(B13*B50-B28*B51)</f>
        <v>0.34858046841276524</v>
      </c>
      <c r="C67">
        <f>C12+(7/0.017)*(C13*C50-C28*C51)</f>
        <v>0.002767910837722763</v>
      </c>
      <c r="D67">
        <f>D12+(7/0.017)*(D13*D50-D28*D51)</f>
        <v>-0.14212695497058944</v>
      </c>
      <c r="E67">
        <f>E12+(7/0.017)*(E13*E50-E28*E51)</f>
        <v>-0.02839905512763194</v>
      </c>
      <c r="F67">
        <f>F12+(7/0.017)*(F13*F50-F28*F51)</f>
        <v>0.11597962068363382</v>
      </c>
    </row>
    <row r="68" spans="1:6" ht="12.75">
      <c r="A68" t="s">
        <v>71</v>
      </c>
      <c r="B68">
        <f>B13+(8/0.017)*(B14*B50-B29*B51)</f>
        <v>-0.005795756491618962</v>
      </c>
      <c r="C68">
        <f>C13+(8/0.017)*(C14*C50-C29*C51)</f>
        <v>0.018459879541400902</v>
      </c>
      <c r="D68">
        <f>D13+(8/0.017)*(D14*D50-D29*D51)</f>
        <v>-0.06267153134266489</v>
      </c>
      <c r="E68">
        <f>E13+(8/0.017)*(E14*E50-E29*E51)</f>
        <v>0.11769967195765496</v>
      </c>
      <c r="F68">
        <f>F13+(8/0.017)*(F14*F50-F29*F51)</f>
        <v>-0.13739517188505682</v>
      </c>
    </row>
    <row r="69" spans="1:6" ht="12.75">
      <c r="A69" t="s">
        <v>72</v>
      </c>
      <c r="B69">
        <f>B14+(9/0.017)*(B15*B50-B30*B51)</f>
        <v>-0.05954567023436587</v>
      </c>
      <c r="C69">
        <f>C14+(9/0.017)*(C15*C50-C30*C51)</f>
        <v>-0.006901841942960513</v>
      </c>
      <c r="D69">
        <f>D14+(9/0.017)*(D15*D50-D30*D51)</f>
        <v>0.017438377939521875</v>
      </c>
      <c r="E69">
        <f>E14+(9/0.017)*(E15*E50-E30*E51)</f>
        <v>-0.10339682497159154</v>
      </c>
      <c r="F69">
        <f>F14+(9/0.017)*(F15*F50-F30*F51)</f>
        <v>-0.0167308834681084</v>
      </c>
    </row>
    <row r="70" spans="1:6" ht="12.75">
      <c r="A70" t="s">
        <v>73</v>
      </c>
      <c r="B70">
        <f>B15+(10/0.017)*(B16*B50-B31*B51)</f>
        <v>-0.43099140315130136</v>
      </c>
      <c r="C70">
        <f>C15+(10/0.017)*(C16*C50-C31*C51)</f>
        <v>-0.21560928655963496</v>
      </c>
      <c r="D70">
        <f>D15+(10/0.017)*(D16*D50-D31*D51)</f>
        <v>-0.21945852410357425</v>
      </c>
      <c r="E70">
        <f>E15+(10/0.017)*(E16*E50-E31*E51)</f>
        <v>-0.29226713993079423</v>
      </c>
      <c r="F70">
        <f>F15+(10/0.017)*(F16*F50-F31*F51)</f>
        <v>-0.39714266712615776</v>
      </c>
    </row>
    <row r="71" spans="1:6" ht="12.75">
      <c r="A71" t="s">
        <v>74</v>
      </c>
      <c r="B71">
        <f>B16+(11/0.017)*(B17*B50-B32*B51)</f>
        <v>0.012208072902534622</v>
      </c>
      <c r="C71">
        <f>C16+(11/0.017)*(C17*C50-C32*C51)</f>
        <v>-0.03133246862182224</v>
      </c>
      <c r="D71">
        <f>D16+(11/0.017)*(D17*D50-D32*D51)</f>
        <v>-0.02835090591956265</v>
      </c>
      <c r="E71">
        <f>E16+(11/0.017)*(E17*E50-E32*E51)</f>
        <v>-0.008634568496187392</v>
      </c>
      <c r="F71">
        <f>F16+(11/0.017)*(F17*F50-F32*F51)</f>
        <v>-0.01756913296686565</v>
      </c>
    </row>
    <row r="72" spans="1:6" ht="12.75">
      <c r="A72" t="s">
        <v>75</v>
      </c>
      <c r="B72">
        <f>B17+(12/0.017)*(B18*B50-B33*B51)</f>
        <v>-0.06005424622837614</v>
      </c>
      <c r="C72">
        <f>C17+(12/0.017)*(C18*C50-C33*C51)</f>
        <v>-0.03040048351255686</v>
      </c>
      <c r="D72">
        <f>D17+(12/0.017)*(D18*D50-D33*D51)</f>
        <v>-0.011910859636071811</v>
      </c>
      <c r="E72">
        <f>E17+(12/0.017)*(E18*E50-E33*E51)</f>
        <v>-0.026085245250300333</v>
      </c>
      <c r="F72">
        <f>F17+(12/0.017)*(F18*F50-F33*F51)</f>
        <v>-0.04283768102153896</v>
      </c>
    </row>
    <row r="73" spans="1:6" ht="12.75">
      <c r="A73" t="s">
        <v>76</v>
      </c>
      <c r="B73">
        <f>B18+(13/0.017)*(B19*B50-B34*B51)</f>
        <v>0.00663914182305454</v>
      </c>
      <c r="C73">
        <f>C18+(13/0.017)*(C19*C50-C34*C51)</f>
        <v>0.011904255801169833</v>
      </c>
      <c r="D73">
        <f>D18+(13/0.017)*(D19*D50-D34*D51)</f>
        <v>0.02803887396613056</v>
      </c>
      <c r="E73">
        <f>E18+(13/0.017)*(E19*E50-E34*E51)</f>
        <v>0.030306050763701672</v>
      </c>
      <c r="F73">
        <f>F18+(13/0.017)*(F19*F50-F34*F51)</f>
        <v>-0.003492629165846927</v>
      </c>
    </row>
    <row r="74" spans="1:6" ht="12.75">
      <c r="A74" t="s">
        <v>77</v>
      </c>
      <c r="B74">
        <f>B19+(14/0.017)*(B20*B50-B35*B51)</f>
        <v>-0.20337157770774508</v>
      </c>
      <c r="C74">
        <f>C19+(14/0.017)*(C20*C50-C35*C51)</f>
        <v>-0.18197162736468533</v>
      </c>
      <c r="D74">
        <f>D19+(14/0.017)*(D20*D50-D35*D51)</f>
        <v>-0.19285515635689274</v>
      </c>
      <c r="E74">
        <f>E19+(14/0.017)*(E20*E50-E35*E51)</f>
        <v>-0.18470037065468115</v>
      </c>
      <c r="F74">
        <f>F19+(14/0.017)*(F20*F50-F35*F51)</f>
        <v>-0.15065160828312807</v>
      </c>
    </row>
    <row r="75" spans="1:6" ht="12.75">
      <c r="A75" t="s">
        <v>78</v>
      </c>
      <c r="B75" s="49">
        <f>B20</f>
        <v>-0.004252573</v>
      </c>
      <c r="C75" s="49">
        <f>C20</f>
        <v>-0.001005843</v>
      </c>
      <c r="D75" s="49">
        <f>D20</f>
        <v>-0.001329135</v>
      </c>
      <c r="E75" s="49">
        <f>E20</f>
        <v>0.005087525</v>
      </c>
      <c r="F75" s="49">
        <f>F20</f>
        <v>0.00184516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174.6721148152072</v>
      </c>
      <c r="C82">
        <f>C22+(2/0.017)*(C8*C51+C23*C50)</f>
        <v>100.33677126497004</v>
      </c>
      <c r="D82">
        <f>D22+(2/0.017)*(D8*D51+D23*D50)</f>
        <v>-2.232879727609351</v>
      </c>
      <c r="E82">
        <f>E22+(2/0.017)*(E8*E51+E23*E50)</f>
        <v>-92.63851593702053</v>
      </c>
      <c r="F82">
        <f>F22+(2/0.017)*(F8*F51+F23*F50)</f>
        <v>-201.51749832819687</v>
      </c>
    </row>
    <row r="83" spans="1:6" ht="12.75">
      <c r="A83" t="s">
        <v>81</v>
      </c>
      <c r="B83">
        <f>B23+(3/0.017)*(B9*B51+B24*B50)</f>
        <v>-0.651134961365269</v>
      </c>
      <c r="C83">
        <f>C23+(3/0.017)*(C9*C51+C24*C50)</f>
        <v>-3.1085081975577897</v>
      </c>
      <c r="D83">
        <f>D23+(3/0.017)*(D9*D51+D24*D50)</f>
        <v>-1.464176551775553</v>
      </c>
      <c r="E83">
        <f>E23+(3/0.017)*(E9*E51+E24*E50)</f>
        <v>-2.432776313758612</v>
      </c>
      <c r="F83">
        <f>F23+(3/0.017)*(F9*F51+F24*F50)</f>
        <v>6.393164980533017</v>
      </c>
    </row>
    <row r="84" spans="1:6" ht="12.75">
      <c r="A84" t="s">
        <v>82</v>
      </c>
      <c r="B84">
        <f>B24+(4/0.017)*(B10*B51+B25*B50)</f>
        <v>-0.7977925402457813</v>
      </c>
      <c r="C84">
        <f>C24+(4/0.017)*(C10*C51+C25*C50)</f>
        <v>1.0207015949674438</v>
      </c>
      <c r="D84">
        <f>D24+(4/0.017)*(D10*D51+D25*D50)</f>
        <v>0.4615913512004603</v>
      </c>
      <c r="E84">
        <f>E24+(4/0.017)*(E10*E51+E25*E50)</f>
        <v>-0.6655465982524846</v>
      </c>
      <c r="F84">
        <f>F24+(4/0.017)*(F10*F51+F25*F50)</f>
        <v>0.7172389336017456</v>
      </c>
    </row>
    <row r="85" spans="1:6" ht="12.75">
      <c r="A85" t="s">
        <v>83</v>
      </c>
      <c r="B85">
        <f>B25+(5/0.017)*(B11*B51+B26*B50)</f>
        <v>0.022886630453288065</v>
      </c>
      <c r="C85">
        <f>C25+(5/0.017)*(C11*C51+C26*C50)</f>
        <v>-0.25652669513283577</v>
      </c>
      <c r="D85">
        <f>D25+(5/0.017)*(D11*D51+D26*D50)</f>
        <v>-0.4382113526488782</v>
      </c>
      <c r="E85">
        <f>E25+(5/0.017)*(E11*E51+E26*E50)</f>
        <v>-0.19010358464659902</v>
      </c>
      <c r="F85">
        <f>F25+(5/0.017)*(F11*F51+F26*F50)</f>
        <v>-1.0279726466986772</v>
      </c>
    </row>
    <row r="86" spans="1:6" ht="12.75">
      <c r="A86" t="s">
        <v>84</v>
      </c>
      <c r="B86">
        <f>B26+(6/0.017)*(B12*B51+B27*B50)</f>
        <v>0.5745350404948373</v>
      </c>
      <c r="C86">
        <f>C26+(6/0.017)*(C12*C51+C27*C50)</f>
        <v>0.6243993253315788</v>
      </c>
      <c r="D86">
        <f>D26+(6/0.017)*(D12*D51+D27*D50)</f>
        <v>0.44140327825447573</v>
      </c>
      <c r="E86">
        <f>E26+(6/0.017)*(E12*E51+E27*E50)</f>
        <v>0.34702075497561996</v>
      </c>
      <c r="F86">
        <f>F26+(6/0.017)*(F12*F51+F27*F50)</f>
        <v>1.1650464732559718</v>
      </c>
    </row>
    <row r="87" spans="1:6" ht="12.75">
      <c r="A87" t="s">
        <v>85</v>
      </c>
      <c r="B87">
        <f>B27+(7/0.017)*(B13*B51+B28*B50)</f>
        <v>-0.06288697508477528</v>
      </c>
      <c r="C87">
        <f>C27+(7/0.017)*(C13*C51+C28*C50)</f>
        <v>0.04822498982863458</v>
      </c>
      <c r="D87">
        <f>D27+(7/0.017)*(D13*D51+D28*D50)</f>
        <v>0.14197758010010939</v>
      </c>
      <c r="E87">
        <f>E27+(7/0.017)*(E13*E51+E28*E50)</f>
        <v>0.15259889505454702</v>
      </c>
      <c r="F87">
        <f>F27+(7/0.017)*(F13*F51+F28*F50)</f>
        <v>0.05685573609626561</v>
      </c>
    </row>
    <row r="88" spans="1:6" ht="12.75">
      <c r="A88" t="s">
        <v>86</v>
      </c>
      <c r="B88">
        <f>B28+(8/0.017)*(B14*B51+B29*B50)</f>
        <v>-0.13576645702389012</v>
      </c>
      <c r="C88">
        <f>C28+(8/0.017)*(C14*C51+C29*C50)</f>
        <v>0.1403257062559864</v>
      </c>
      <c r="D88">
        <f>D28+(8/0.017)*(D14*D51+D29*D50)</f>
        <v>0.2463676645226897</v>
      </c>
      <c r="E88">
        <f>E28+(8/0.017)*(E14*E51+E29*E50)</f>
        <v>0.18735554880699345</v>
      </c>
      <c r="F88">
        <f>F28+(8/0.017)*(F14*F51+F29*F50)</f>
        <v>0.14011060271683112</v>
      </c>
    </row>
    <row r="89" spans="1:6" ht="12.75">
      <c r="A89" t="s">
        <v>87</v>
      </c>
      <c r="B89">
        <f>B29+(9/0.017)*(B15*B51+B30*B50)</f>
        <v>-0.012141134596425823</v>
      </c>
      <c r="C89">
        <f>C29+(9/0.017)*(C15*C51+C30*C50)</f>
        <v>0.01843929082867137</v>
      </c>
      <c r="D89">
        <f>D29+(9/0.017)*(D15*D51+D30*D50)</f>
        <v>-0.07989327942782737</v>
      </c>
      <c r="E89">
        <f>E29+(9/0.017)*(E15*E51+E30*E50)</f>
        <v>0.02377949560057753</v>
      </c>
      <c r="F89">
        <f>F29+(9/0.017)*(F15*F51+F30*F50)</f>
        <v>0.11413420656202566</v>
      </c>
    </row>
    <row r="90" spans="1:6" ht="12.75">
      <c r="A90" t="s">
        <v>88</v>
      </c>
      <c r="B90">
        <f>B30+(10/0.017)*(B16*B51+B31*B50)</f>
        <v>0.05362306533170261</v>
      </c>
      <c r="C90">
        <f>C30+(10/0.017)*(C16*C51+C31*C50)</f>
        <v>0.0446246583088977</v>
      </c>
      <c r="D90">
        <f>D30+(10/0.017)*(D16*D51+D31*D50)</f>
        <v>-0.009624250476832717</v>
      </c>
      <c r="E90">
        <f>E30+(10/0.017)*(E16*E51+E31*E50)</f>
        <v>0.015383474701211998</v>
      </c>
      <c r="F90">
        <f>F30+(10/0.017)*(F16*F51+F31*F50)</f>
        <v>0.3559610184566743</v>
      </c>
    </row>
    <row r="91" spans="1:6" ht="12.75">
      <c r="A91" t="s">
        <v>89</v>
      </c>
      <c r="B91">
        <f>B31+(11/0.017)*(B17*B51+B32*B50)</f>
        <v>-0.03258330377101724</v>
      </c>
      <c r="C91">
        <f>C31+(11/0.017)*(C17*C51+C32*C50)</f>
        <v>0.04931839403857585</v>
      </c>
      <c r="D91">
        <f>D31+(11/0.017)*(D17*D51+D32*D50)</f>
        <v>0.00442054352572824</v>
      </c>
      <c r="E91">
        <f>E31+(11/0.017)*(E17*E51+E32*E50)</f>
        <v>0.04017994820906963</v>
      </c>
      <c r="F91">
        <f>F31+(11/0.017)*(F17*F51+F32*F50)</f>
        <v>0.007461397249075511</v>
      </c>
    </row>
    <row r="92" spans="1:6" ht="12.75">
      <c r="A92" t="s">
        <v>90</v>
      </c>
      <c r="B92">
        <f>B32+(12/0.017)*(B18*B51+B33*B50)</f>
        <v>0.0043031644743344215</v>
      </c>
      <c r="C92">
        <f>C32+(12/0.017)*(C18*C51+C33*C50)</f>
        <v>0.02578008463370657</v>
      </c>
      <c r="D92">
        <f>D32+(12/0.017)*(D18*D51+D33*D50)</f>
        <v>0.03834308590579981</v>
      </c>
      <c r="E92">
        <f>E32+(12/0.017)*(E18*E51+E33*E50)</f>
        <v>0.051295439487082636</v>
      </c>
      <c r="F92">
        <f>F32+(12/0.017)*(F18*F51+F33*F50)</f>
        <v>0.04753869076629835</v>
      </c>
    </row>
    <row r="93" spans="1:6" ht="12.75">
      <c r="A93" t="s">
        <v>91</v>
      </c>
      <c r="B93">
        <f>B33+(13/0.017)*(B19*B51+B34*B50)</f>
        <v>0.09974605304348169</v>
      </c>
      <c r="C93">
        <f>C33+(13/0.017)*(C19*C51+C34*C50)</f>
        <v>0.10216650583025164</v>
      </c>
      <c r="D93">
        <f>D33+(13/0.017)*(D19*D51+D34*D50)</f>
        <v>0.10869196815826943</v>
      </c>
      <c r="E93">
        <f>E33+(13/0.017)*(E19*E51+E34*E50)</f>
        <v>0.09934941661798048</v>
      </c>
      <c r="F93">
        <f>F33+(13/0.017)*(F19*F51+F34*F50)</f>
        <v>0.05732067163990001</v>
      </c>
    </row>
    <row r="94" spans="1:6" ht="12.75">
      <c r="A94" t="s">
        <v>92</v>
      </c>
      <c r="B94">
        <f>B34+(14/0.017)*(B20*B51+B35*B50)</f>
        <v>-0.025651160566377052</v>
      </c>
      <c r="C94">
        <f>C34+(14/0.017)*(C20*C51+C35*C50)</f>
        <v>-0.017014904999583358</v>
      </c>
      <c r="D94">
        <f>D34+(14/0.017)*(D20*D51+D35*D50)</f>
        <v>-0.002050945353360288</v>
      </c>
      <c r="E94">
        <f>E34+(14/0.017)*(E20*E51+E35*E50)</f>
        <v>0.0054320869749392734</v>
      </c>
      <c r="F94">
        <f>F34+(14/0.017)*(F20*F51+F35*F50)</f>
        <v>-0.01329370911031015</v>
      </c>
    </row>
    <row r="95" spans="1:6" ht="12.75">
      <c r="A95" t="s">
        <v>93</v>
      </c>
      <c r="B95" s="49">
        <f>B35</f>
        <v>-0.002959349</v>
      </c>
      <c r="C95" s="49">
        <f>C35</f>
        <v>0.001527339</v>
      </c>
      <c r="D95" s="49">
        <f>D35</f>
        <v>-0.006008851</v>
      </c>
      <c r="E95" s="49">
        <f>E35</f>
        <v>-0.001899881</v>
      </c>
      <c r="F95" s="49">
        <f>F35</f>
        <v>0.004488562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-0.9654515438155814</v>
      </c>
      <c r="C103">
        <f>C63*10000/C62</f>
        <v>-0.3332290624380308</v>
      </c>
      <c r="D103">
        <f>D63*10000/D62</f>
        <v>-0.5787674210434541</v>
      </c>
      <c r="E103">
        <f>E63*10000/E62</f>
        <v>0.3144750542079038</v>
      </c>
      <c r="F103">
        <f>F63*10000/F62</f>
        <v>-2.7016628784638375</v>
      </c>
      <c r="G103">
        <f>AVERAGE(C103:E103)</f>
        <v>-0.19917380975786037</v>
      </c>
      <c r="H103">
        <f>STDEV(C103:E103)</f>
        <v>0.4614635825031607</v>
      </c>
      <c r="I103">
        <f>(B103*B4+C103*C4+D103*D4+E103*E4+F103*F4)/SUM(B4:F4)</f>
        <v>-0.6438178317329728</v>
      </c>
      <c r="K103">
        <f>(LN(H103)+LN(H123))/2-LN(K114*K115^3)</f>
        <v>-4.36050234834762</v>
      </c>
    </row>
    <row r="104" spans="1:11" ht="12.75">
      <c r="A104" t="s">
        <v>67</v>
      </c>
      <c r="B104">
        <f>B64*10000/B62</f>
        <v>0.8127509314268931</v>
      </c>
      <c r="C104">
        <f>C64*10000/C62</f>
        <v>0.01784355866185818</v>
      </c>
      <c r="D104">
        <f>D64*10000/D62</f>
        <v>-0.02227102115030711</v>
      </c>
      <c r="E104">
        <f>E64*10000/E62</f>
        <v>0.014400949278682296</v>
      </c>
      <c r="F104">
        <f>F64*10000/F62</f>
        <v>-2.6316869618610794</v>
      </c>
      <c r="G104">
        <f>AVERAGE(C104:E104)</f>
        <v>0.003324495596744455</v>
      </c>
      <c r="H104">
        <f>STDEV(C104:E104)</f>
        <v>0.02223310027870001</v>
      </c>
      <c r="I104">
        <f>(B104*B4+C104*C4+D104*D4+E104*E4+F104*F4)/SUM(B4:F4)</f>
        <v>-0.23043443797192636</v>
      </c>
      <c r="K104">
        <f>(LN(H104)+LN(H124))/2-LN(K114*K115^4)</f>
        <v>-5.266362331834542</v>
      </c>
    </row>
    <row r="105" spans="1:11" ht="12.75">
      <c r="A105" t="s">
        <v>68</v>
      </c>
      <c r="B105">
        <f>B65*10000/B62</f>
        <v>-0.45763004432464527</v>
      </c>
      <c r="C105">
        <f>C65*10000/C62</f>
        <v>-0.0005138653165706232</v>
      </c>
      <c r="D105">
        <f>D65*10000/D62</f>
        <v>-0.11355530475015732</v>
      </c>
      <c r="E105">
        <f>E65*10000/E62</f>
        <v>-1.0244725355544095</v>
      </c>
      <c r="F105">
        <f>F65*10000/F62</f>
        <v>-0.5173275272244535</v>
      </c>
      <c r="G105">
        <f>AVERAGE(C105:E105)</f>
        <v>-0.37951390187371253</v>
      </c>
      <c r="H105">
        <f>STDEV(C105:E105)</f>
        <v>0.5614029935142473</v>
      </c>
      <c r="I105">
        <f>(B105*B4+C105*C4+D105*D4+E105*E4+F105*F4)/SUM(B4:F4)</f>
        <v>-0.4092480691065415</v>
      </c>
      <c r="K105">
        <f>(LN(H105)+LN(H125))/2-LN(K114*K115^5)</f>
        <v>-4.010732205834653</v>
      </c>
    </row>
    <row r="106" spans="1:11" ht="12.75">
      <c r="A106" t="s">
        <v>69</v>
      </c>
      <c r="B106">
        <f>B66*10000/B62</f>
        <v>2.837533297787125</v>
      </c>
      <c r="C106">
        <f>C66*10000/C62</f>
        <v>2.0291088510822886</v>
      </c>
      <c r="D106">
        <f>D66*10000/D62</f>
        <v>1.9887710040664286</v>
      </c>
      <c r="E106">
        <f>E66*10000/E62</f>
        <v>1.3674642178188245</v>
      </c>
      <c r="F106">
        <f>F66*10000/F62</f>
        <v>14.054164496804868</v>
      </c>
      <c r="G106">
        <f>AVERAGE(C106:E106)</f>
        <v>1.7951146909891804</v>
      </c>
      <c r="H106">
        <f>STDEV(C106:E106)</f>
        <v>0.3709049485752263</v>
      </c>
      <c r="I106">
        <f>(B106*B4+C106*C4+D106*D4+E106*E4+F106*F4)/SUM(B4:F4)</f>
        <v>3.58017594753437</v>
      </c>
      <c r="K106">
        <f>(LN(H106)+LN(H126))/2-LN(K114*K115^6)</f>
        <v>-3.5799088993644888</v>
      </c>
    </row>
    <row r="107" spans="1:11" ht="12.75">
      <c r="A107" t="s">
        <v>70</v>
      </c>
      <c r="B107">
        <f>B67*10000/B62</f>
        <v>0.3485801382379968</v>
      </c>
      <c r="C107">
        <f>C67*10000/C62</f>
        <v>0.0027679198546651644</v>
      </c>
      <c r="D107">
        <f>D67*10000/D62</f>
        <v>-0.14212743306394798</v>
      </c>
      <c r="E107">
        <f>E67*10000/E62</f>
        <v>-0.028399029583441704</v>
      </c>
      <c r="F107">
        <f>F67*10000/F62</f>
        <v>0.11598231922068314</v>
      </c>
      <c r="G107">
        <f>AVERAGE(C107:E107)</f>
        <v>-0.055919514264241514</v>
      </c>
      <c r="H107">
        <f>STDEV(C107:E107)</f>
        <v>0.07626728415350821</v>
      </c>
      <c r="I107">
        <f>(B107*B4+C107*C4+D107*D4+E107*E4+F107*F4)/SUM(B4:F4)</f>
        <v>0.02568437324555547</v>
      </c>
      <c r="K107">
        <f>(LN(H107)+LN(H127))/2-LN(K114*K115^7)</f>
        <v>-4.228560115538108</v>
      </c>
    </row>
    <row r="108" spans="1:9" ht="12.75">
      <c r="A108" t="s">
        <v>71</v>
      </c>
      <c r="B108">
        <f>B68*10000/B62</f>
        <v>-0.0057957510018892405</v>
      </c>
      <c r="C108">
        <f>C68*10000/C62</f>
        <v>0.018459939677612044</v>
      </c>
      <c r="D108">
        <f>D68*10000/D62</f>
        <v>-0.06267174216011968</v>
      </c>
      <c r="E108">
        <f>E68*10000/E62</f>
        <v>0.11769956608994925</v>
      </c>
      <c r="F108">
        <f>F68*10000/F62</f>
        <v>-0.13739836870497693</v>
      </c>
      <c r="G108">
        <f>AVERAGE(C108:E108)</f>
        <v>0.024495921202480536</v>
      </c>
      <c r="H108">
        <f>STDEV(C108:E108)</f>
        <v>0.09033701907129082</v>
      </c>
      <c r="I108">
        <f>(B108*B4+C108*C4+D108*D4+E108*E4+F108*F4)/SUM(B4:F4)</f>
        <v>-0.0014643293000752506</v>
      </c>
    </row>
    <row r="109" spans="1:9" ht="12.75">
      <c r="A109" t="s">
        <v>72</v>
      </c>
      <c r="B109">
        <f>B69*10000/B62</f>
        <v>-0.05954561383281826</v>
      </c>
      <c r="C109">
        <f>C69*10000/C62</f>
        <v>-0.006901864426889698</v>
      </c>
      <c r="D109">
        <f>D69*10000/D62</f>
        <v>0.01743843659956056</v>
      </c>
      <c r="E109">
        <f>E69*10000/E62</f>
        <v>-0.103396731968914</v>
      </c>
      <c r="F109">
        <f>F69*10000/F62</f>
        <v>-0.01673127275123108</v>
      </c>
      <c r="G109">
        <f>AVERAGE(C109:E109)</f>
        <v>-0.030953386598747714</v>
      </c>
      <c r="H109">
        <f>STDEV(C109:E109)</f>
        <v>0.06390728659417835</v>
      </c>
      <c r="I109">
        <f>(B109*B4+C109*C4+D109*D4+E109*E4+F109*F4)/SUM(B4:F4)</f>
        <v>-0.033212071077759905</v>
      </c>
    </row>
    <row r="110" spans="1:11" ht="12.75">
      <c r="A110" t="s">
        <v>73</v>
      </c>
      <c r="B110">
        <f>B70*10000/B62</f>
        <v>-0.43099099491704945</v>
      </c>
      <c r="C110">
        <f>C70*10000/C62</f>
        <v>-0.21560998894371888</v>
      </c>
      <c r="D110">
        <f>D70*10000/D62</f>
        <v>-0.21945926232851454</v>
      </c>
      <c r="E110">
        <f>E70*10000/E62</f>
        <v>-0.2922668770443219</v>
      </c>
      <c r="F110">
        <f>F70*10000/F62</f>
        <v>-0.39715190757887514</v>
      </c>
      <c r="G110">
        <f>AVERAGE(C110:E110)</f>
        <v>-0.24244537610551845</v>
      </c>
      <c r="H110">
        <f>STDEV(C110:E110)</f>
        <v>0.0431895901027565</v>
      </c>
      <c r="I110">
        <f>(B110*B4+C110*C4+D110*D4+E110*E4+F110*F4)/SUM(B4:F4)</f>
        <v>-0.29042021978339244</v>
      </c>
      <c r="K110">
        <f>EXP(AVERAGE(K103:K107))</f>
        <v>0.013715712847539903</v>
      </c>
    </row>
    <row r="111" spans="1:9" ht="12.75">
      <c r="A111" t="s">
        <v>74</v>
      </c>
      <c r="B111">
        <f>B71*10000/B62</f>
        <v>0.012208061339070776</v>
      </c>
      <c r="C111">
        <f>C71*10000/C62</f>
        <v>-0.03133257069269137</v>
      </c>
      <c r="D111">
        <f>D71*10000/D62</f>
        <v>-0.028351001287677948</v>
      </c>
      <c r="E111">
        <f>E71*10000/E62</f>
        <v>-0.008634560729624059</v>
      </c>
      <c r="F111">
        <f>F71*10000/F62</f>
        <v>-0.017569541753822845</v>
      </c>
      <c r="G111">
        <f>AVERAGE(C111:E111)</f>
        <v>-0.022772710903331123</v>
      </c>
      <c r="H111">
        <f>STDEV(C111:E111)</f>
        <v>0.012334419596395607</v>
      </c>
      <c r="I111">
        <f>(B111*B4+C111*C4+D111*D4+E111*E4+F111*F4)/SUM(B4:F4)</f>
        <v>-0.017003749250202597</v>
      </c>
    </row>
    <row r="112" spans="1:9" ht="12.75">
      <c r="A112" t="s">
        <v>75</v>
      </c>
      <c r="B112">
        <f>B72*10000/B62</f>
        <v>-0.060054189345106306</v>
      </c>
      <c r="C112">
        <f>C72*10000/C62</f>
        <v>-0.030400582547325278</v>
      </c>
      <c r="D112">
        <f>D72*10000/D62</f>
        <v>-0.011910899702383565</v>
      </c>
      <c r="E112">
        <f>E72*10000/E62</f>
        <v>-0.02608522178732018</v>
      </c>
      <c r="F112">
        <f>F72*10000/F62</f>
        <v>-0.042838677740347504</v>
      </c>
      <c r="G112">
        <f>AVERAGE(C112:E112)</f>
        <v>-0.02279890134567634</v>
      </c>
      <c r="H112">
        <f>STDEV(C112:E112)</f>
        <v>0.009673004675927107</v>
      </c>
      <c r="I112">
        <f>(B112*B4+C112*C4+D112*D4+E112*E4+F112*F4)/SUM(B4:F4)</f>
        <v>-0.030875905504309457</v>
      </c>
    </row>
    <row r="113" spans="1:9" ht="12.75">
      <c r="A113" t="s">
        <v>76</v>
      </c>
      <c r="B113">
        <f>B73*10000/B62</f>
        <v>0.006639135534471808</v>
      </c>
      <c r="C113">
        <f>C73*10000/C62</f>
        <v>0.011904294581316734</v>
      </c>
      <c r="D113">
        <f>D73*10000/D62</f>
        <v>0.028038968284618045</v>
      </c>
      <c r="E113">
        <f>E73*10000/E62</f>
        <v>0.03030602350421989</v>
      </c>
      <c r="F113">
        <f>F73*10000/F62</f>
        <v>-0.0034927104300306517</v>
      </c>
      <c r="G113">
        <f>AVERAGE(C113:E113)</f>
        <v>0.023416428790051555</v>
      </c>
      <c r="H113">
        <f>STDEV(C113:E113)</f>
        <v>0.010034032607686849</v>
      </c>
      <c r="I113">
        <f>(B113*B4+C113*C4+D113*D4+E113*E4+F113*F4)/SUM(B4:F4)</f>
        <v>0.017395506926155345</v>
      </c>
    </row>
    <row r="114" spans="1:11" ht="12.75">
      <c r="A114" t="s">
        <v>77</v>
      </c>
      <c r="B114">
        <f>B74*10000/B62</f>
        <v>-0.20337138507456662</v>
      </c>
      <c r="C114">
        <f>C74*10000/C62</f>
        <v>-0.18197222016834805</v>
      </c>
      <c r="D114">
        <f>D74*10000/D62</f>
        <v>-0.19285580509216912</v>
      </c>
      <c r="E114">
        <f>E74*10000/E62</f>
        <v>-0.18470020452163965</v>
      </c>
      <c r="F114">
        <f>F74*10000/F62</f>
        <v>-0.15065511354503613</v>
      </c>
      <c r="G114">
        <f>AVERAGE(C114:E114)</f>
        <v>-0.18650940992738563</v>
      </c>
      <c r="H114">
        <f>STDEV(C114:E114)</f>
        <v>0.005662863529048863</v>
      </c>
      <c r="I114">
        <f>(B114*B4+C114*C4+D114*D4+E114*E4+F114*F4)/SUM(B4:F4)</f>
        <v>-0.18417623951831044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-0.004252568971970799</v>
      </c>
      <c r="C115">
        <f>C75*10000/C62</f>
        <v>-0.0010058462767054026</v>
      </c>
      <c r="D115">
        <f>D75*10000/D62</f>
        <v>-0.001329139471007039</v>
      </c>
      <c r="E115">
        <f>E75*10000/E62</f>
        <v>0.0050875204239073865</v>
      </c>
      <c r="F115">
        <f>F75*10000/F62</f>
        <v>0.001845202931961603</v>
      </c>
      <c r="G115">
        <f>AVERAGE(C115:E115)</f>
        <v>0.0009175115587316483</v>
      </c>
      <c r="H115">
        <f>STDEV(C115:E115)</f>
        <v>0.00361494952580304</v>
      </c>
      <c r="I115">
        <f>(B115*B4+C115*C4+D115*D4+E115*E4+F115*F4)/SUM(B4:F4)</f>
        <v>0.0002913990788306876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174.67194936610636</v>
      </c>
      <c r="C122">
        <f>C82*10000/C62</f>
        <v>100.33709812914316</v>
      </c>
      <c r="D122">
        <f>D82*10000/D62</f>
        <v>-2.232887238675555</v>
      </c>
      <c r="E122">
        <f>E82*10000/E62</f>
        <v>-92.63843261115412</v>
      </c>
      <c r="F122">
        <f>F82*10000/F62</f>
        <v>-201.5221871039673</v>
      </c>
      <c r="G122">
        <f>AVERAGE(C122:E122)</f>
        <v>1.8219260931044943</v>
      </c>
      <c r="H122">
        <f>STDEV(C122:E122)</f>
        <v>96.55164420915648</v>
      </c>
      <c r="I122">
        <f>(B122*B4+C122*C4+D122*D4+E122*E4+F122*F4)/SUM(B4:F4)</f>
        <v>-0.20286389620543308</v>
      </c>
    </row>
    <row r="123" spans="1:9" ht="12.75">
      <c r="A123" t="s">
        <v>81</v>
      </c>
      <c r="B123">
        <f>B83*10000/B62</f>
        <v>-0.65113434461145</v>
      </c>
      <c r="C123">
        <f>C83*10000/C62</f>
        <v>-3.108518324054276</v>
      </c>
      <c r="D123">
        <f>D83*10000/D62</f>
        <v>-1.4641814770417367</v>
      </c>
      <c r="E123">
        <f>E83*10000/E62</f>
        <v>-2.43277412554141</v>
      </c>
      <c r="F123">
        <f>F83*10000/F62</f>
        <v>6.393313732464268</v>
      </c>
      <c r="G123">
        <f>AVERAGE(C123:E123)</f>
        <v>-2.335157975545808</v>
      </c>
      <c r="H123">
        <f>STDEV(C123:E123)</f>
        <v>0.8265032372385221</v>
      </c>
      <c r="I123">
        <f>(B123*B4+C123*C4+D123*D4+E123*E4+F123*F4)/SUM(B4:F4)</f>
        <v>-0.9276513273785923</v>
      </c>
    </row>
    <row r="124" spans="1:9" ht="12.75">
      <c r="A124" t="s">
        <v>82</v>
      </c>
      <c r="B124">
        <f>B84*10000/B62</f>
        <v>-0.7977917845781776</v>
      </c>
      <c r="C124">
        <f>C84*10000/C62</f>
        <v>1.020704920077258</v>
      </c>
      <c r="D124">
        <f>D84*10000/D62</f>
        <v>0.4615929039232314</v>
      </c>
      <c r="E124">
        <f>E84*10000/E62</f>
        <v>-0.6655459996111271</v>
      </c>
      <c r="F124">
        <f>F84*10000/F62</f>
        <v>0.7172556218425256</v>
      </c>
      <c r="G124">
        <f>AVERAGE(C124:E124)</f>
        <v>0.2722506081297874</v>
      </c>
      <c r="H124">
        <f>STDEV(C124:E124)</f>
        <v>0.85892282526996</v>
      </c>
      <c r="I124">
        <f>(B124*B4+C124*C4+D124*D4+E124*E4+F124*F4)/SUM(B4:F4)</f>
        <v>0.1763009193176245</v>
      </c>
    </row>
    <row r="125" spans="1:9" ht="12.75">
      <c r="A125" t="s">
        <v>83</v>
      </c>
      <c r="B125">
        <f>B85*10000/B62</f>
        <v>0.022886608775114458</v>
      </c>
      <c r="C125">
        <f>C85*10000/C62</f>
        <v>-0.2565275308123681</v>
      </c>
      <c r="D125">
        <f>D85*10000/D62</f>
        <v>-0.43821282672490686</v>
      </c>
      <c r="E125">
        <f>E85*10000/E62</f>
        <v>-0.1901034136535111</v>
      </c>
      <c r="F125">
        <f>F85*10000/F62</f>
        <v>-1.0279965648858247</v>
      </c>
      <c r="G125">
        <f>AVERAGE(C125:E125)</f>
        <v>-0.2949479237302621</v>
      </c>
      <c r="H125">
        <f>STDEV(C125:E125)</f>
        <v>0.12843934427437773</v>
      </c>
      <c r="I125">
        <f>(B125*B4+C125*C4+D125*D4+E125*E4+F125*F4)/SUM(B4:F4)</f>
        <v>-0.3465193095945327</v>
      </c>
    </row>
    <row r="126" spans="1:9" ht="12.75">
      <c r="A126" t="s">
        <v>84</v>
      </c>
      <c r="B126">
        <f>B86*10000/B62</f>
        <v>0.5745344962963203</v>
      </c>
      <c r="C126">
        <f>C86*10000/C62</f>
        <v>0.6244013594190484</v>
      </c>
      <c r="D126">
        <f>D86*10000/D62</f>
        <v>0.4414047630676543</v>
      </c>
      <c r="E126">
        <f>E86*10000/E62</f>
        <v>0.3470204428397359</v>
      </c>
      <c r="F126">
        <f>F86*10000/F62</f>
        <v>1.165073580786189</v>
      </c>
      <c r="G126">
        <f>AVERAGE(C126:E126)</f>
        <v>0.47094218844214625</v>
      </c>
      <c r="H126">
        <f>STDEV(C126:E126)</f>
        <v>0.14102974099072185</v>
      </c>
      <c r="I126">
        <f>(B126*B4+C126*C4+D126*D4+E126*E4+F126*F4)/SUM(B4:F4)</f>
        <v>0.5784867510556477</v>
      </c>
    </row>
    <row r="127" spans="1:9" ht="12.75">
      <c r="A127" t="s">
        <v>85</v>
      </c>
      <c r="B127">
        <f>B87*10000/B62</f>
        <v>-0.06288691551834996</v>
      </c>
      <c r="C127">
        <f>C87*10000/C62</f>
        <v>0.048225146929777314</v>
      </c>
      <c r="D127">
        <f>D87*10000/D62</f>
        <v>0.1419780576909937</v>
      </c>
      <c r="E127">
        <f>E87*10000/E62</f>
        <v>0.1525987577959239</v>
      </c>
      <c r="F127">
        <f>F87*10000/F62</f>
        <v>0.05685705897790135</v>
      </c>
      <c r="G127">
        <f>AVERAGE(C127:E127)</f>
        <v>0.11426732080556497</v>
      </c>
      <c r="H127">
        <f>STDEV(C127:E127)</f>
        <v>0.05744019816608874</v>
      </c>
      <c r="I127">
        <f>(B127*B4+C127*C4+D127*D4+E127*E4+F127*F4)/SUM(B4:F4)</f>
        <v>0.0809118882384451</v>
      </c>
    </row>
    <row r="128" spans="1:9" ht="12.75">
      <c r="A128" t="s">
        <v>86</v>
      </c>
      <c r="B128">
        <f>B88*10000/B62</f>
        <v>-0.13576632842615566</v>
      </c>
      <c r="C128">
        <f>C88*10000/C62</f>
        <v>0.14032616339094664</v>
      </c>
      <c r="D128">
        <f>D88*10000/D62</f>
        <v>0.2463684932658665</v>
      </c>
      <c r="E128">
        <f>E88*10000/E62</f>
        <v>0.18735538028569027</v>
      </c>
      <c r="F128">
        <f>F88*10000/F62</f>
        <v>0.14011386271759854</v>
      </c>
      <c r="G128">
        <f>AVERAGE(C128:E128)</f>
        <v>0.19135001231416782</v>
      </c>
      <c r="H128">
        <f>STDEV(C128:E128)</f>
        <v>0.053133903913673834</v>
      </c>
      <c r="I128">
        <f>(B128*B4+C128*C4+D128*D4+E128*E4+F128*F4)/SUM(B4:F4)</f>
        <v>0.1370584377857671</v>
      </c>
    </row>
    <row r="129" spans="1:9" ht="12.75">
      <c r="A129" t="s">
        <v>87</v>
      </c>
      <c r="B129">
        <f>B89*10000/B62</f>
        <v>-0.012141123096365815</v>
      </c>
      <c r="C129">
        <f>C89*10000/C62</f>
        <v>0.018439350897811266</v>
      </c>
      <c r="D129">
        <f>D89*10000/D62</f>
        <v>-0.07989354817661112</v>
      </c>
      <c r="E129">
        <f>E89*10000/E62</f>
        <v>0.023779474211557492</v>
      </c>
      <c r="F129">
        <f>F89*10000/F62</f>
        <v>0.11413686216120064</v>
      </c>
      <c r="G129">
        <f>AVERAGE(C129:E129)</f>
        <v>-0.012558241022414124</v>
      </c>
      <c r="H129">
        <f>STDEV(C129:E129)</f>
        <v>0.05837518241011367</v>
      </c>
      <c r="I129">
        <f>(B129*B4+C129*C4+D129*D4+E129*E4+F129*F4)/SUM(B4:F4)</f>
        <v>0.004396546335730044</v>
      </c>
    </row>
    <row r="130" spans="1:9" ht="12.75">
      <c r="A130" t="s">
        <v>88</v>
      </c>
      <c r="B130">
        <f>B90*10000/B62</f>
        <v>0.0536230145400353</v>
      </c>
      <c r="C130">
        <f>C90*10000/C62</f>
        <v>0.04462480368134546</v>
      </c>
      <c r="D130">
        <f>D90*10000/D62</f>
        <v>-0.009624282851340668</v>
      </c>
      <c r="E130">
        <f>E90*10000/E62</f>
        <v>0.01538346086418811</v>
      </c>
      <c r="F130">
        <f>F90*10000/F62</f>
        <v>0.3559693007220478</v>
      </c>
      <c r="G130">
        <f>AVERAGE(C130:E130)</f>
        <v>0.016794660564730966</v>
      </c>
      <c r="H130">
        <f>STDEV(C130:E130)</f>
        <v>0.02715206181588842</v>
      </c>
      <c r="I130">
        <f>(B130*B4+C130*C4+D130*D4+E130*E4+F130*F4)/SUM(B4:F4)</f>
        <v>0.06734530354312751</v>
      </c>
    </row>
    <row r="131" spans="1:9" ht="12.75">
      <c r="A131" t="s">
        <v>89</v>
      </c>
      <c r="B131">
        <f>B91*10000/B62</f>
        <v>-0.032583272908172776</v>
      </c>
      <c r="C131">
        <f>C91*10000/C62</f>
        <v>0.0493185547016696</v>
      </c>
      <c r="D131">
        <f>D91*10000/D62</f>
        <v>0.004420558395761171</v>
      </c>
      <c r="E131">
        <f>E91*10000/E62</f>
        <v>0.04017991206828129</v>
      </c>
      <c r="F131">
        <f>F91*10000/F62</f>
        <v>0.007461570855928142</v>
      </c>
      <c r="G131">
        <f>AVERAGE(C131:E131)</f>
        <v>0.03130634172190402</v>
      </c>
      <c r="H131">
        <f>STDEV(C131:E131)</f>
        <v>0.023727888782831507</v>
      </c>
      <c r="I131">
        <f>(B131*B4+C131*C4+D131*D4+E131*E4+F131*F4)/SUM(B4:F4)</f>
        <v>0.018863127094583335</v>
      </c>
    </row>
    <row r="132" spans="1:9" ht="12.75">
      <c r="A132" t="s">
        <v>90</v>
      </c>
      <c r="B132">
        <f>B92*10000/B62</f>
        <v>0.004303160398385071</v>
      </c>
      <c r="C132">
        <f>C92*10000/C62</f>
        <v>0.025780168616736328</v>
      </c>
      <c r="D132">
        <f>D92*10000/D62</f>
        <v>0.03834321488608171</v>
      </c>
      <c r="E132">
        <f>E92*10000/E62</f>
        <v>0.0512953933482073</v>
      </c>
      <c r="F132">
        <f>F92*10000/F62</f>
        <v>0.04753979686509013</v>
      </c>
      <c r="G132">
        <f>AVERAGE(C132:E132)</f>
        <v>0.03847292561700844</v>
      </c>
      <c r="H132">
        <f>STDEV(C132:E132)</f>
        <v>0.012758106910104455</v>
      </c>
      <c r="I132">
        <f>(B132*B4+C132*C4+D132*D4+E132*E4+F132*F4)/SUM(B4:F4)</f>
        <v>0.03472423057607499</v>
      </c>
    </row>
    <row r="133" spans="1:9" ht="12.75">
      <c r="A133" t="s">
        <v>91</v>
      </c>
      <c r="B133">
        <f>B93*10000/B62</f>
        <v>0.0997459585642066</v>
      </c>
      <c r="C133">
        <f>C93*10000/C62</f>
        <v>0.1021668386550977</v>
      </c>
      <c r="D133">
        <f>D93*10000/D62</f>
        <v>0.10869233378144143</v>
      </c>
      <c r="E133">
        <f>E93*10000/E62</f>
        <v>0.09934932725583846</v>
      </c>
      <c r="F133">
        <f>F93*10000/F62</f>
        <v>0.057322005339348246</v>
      </c>
      <c r="G133">
        <f>AVERAGE(C133:E133)</f>
        <v>0.10340283323079252</v>
      </c>
      <c r="H133">
        <f>STDEV(C133:E133)</f>
        <v>0.004792567649781021</v>
      </c>
      <c r="I133">
        <f>(B133*B4+C133*C4+D133*D4+E133*E4+F133*F4)/SUM(B4:F4)</f>
        <v>0.09673008962172158</v>
      </c>
    </row>
    <row r="134" spans="1:9" ht="12.75">
      <c r="A134" t="s">
        <v>92</v>
      </c>
      <c r="B134">
        <f>B94*10000/B62</f>
        <v>-0.025651136269645686</v>
      </c>
      <c r="C134">
        <f>C94*10000/C62</f>
        <v>-0.017014960428543086</v>
      </c>
      <c r="D134">
        <f>D94*10000/D62</f>
        <v>-0.002050952252427058</v>
      </c>
      <c r="E134">
        <f>E94*10000/E62</f>
        <v>0.005432082088922383</v>
      </c>
      <c r="F134">
        <f>F94*10000/F62</f>
        <v>-0.01329401841953487</v>
      </c>
      <c r="G134">
        <f>AVERAGE(C134:E134)</f>
        <v>-0.004544610197349253</v>
      </c>
      <c r="H134">
        <f>STDEV(C134:E134)</f>
        <v>0.011429399673864363</v>
      </c>
      <c r="I134">
        <f>(B134*B4+C134*C4+D134*D4+E134*E4+F134*F4)/SUM(B4:F4)</f>
        <v>-0.008773027115832527</v>
      </c>
    </row>
    <row r="135" spans="1:9" ht="12.75">
      <c r="A135" t="s">
        <v>93</v>
      </c>
      <c r="B135">
        <f>B95*10000/B62</f>
        <v>-0.0029593461969101556</v>
      </c>
      <c r="C135">
        <f>C95*10000/C62</f>
        <v>0.0015273439755677108</v>
      </c>
      <c r="D135">
        <f>D95*10000/D62</f>
        <v>-0.00600887121285657</v>
      </c>
      <c r="E135">
        <f>E95*10000/E62</f>
        <v>-0.0018998792911078743</v>
      </c>
      <c r="F135">
        <f>F95*10000/F62</f>
        <v>0.00448866643688972</v>
      </c>
      <c r="G135">
        <f>AVERAGE(C135:E135)</f>
        <v>-0.002127135509465578</v>
      </c>
      <c r="H135">
        <f>STDEV(C135:E135)</f>
        <v>0.0037732438144315408</v>
      </c>
      <c r="I135">
        <f>(B135*B4+C135*C4+D135*D4+E135*E4+F135*F4)/SUM(B4:F4)</f>
        <v>-0.0013656300967985883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2004-08-26T13:53:54Z</cp:lastPrinted>
  <dcterms:created xsi:type="dcterms:W3CDTF">2004-08-26T13:53:54Z</dcterms:created>
  <dcterms:modified xsi:type="dcterms:W3CDTF">2004-08-26T16:04:50Z</dcterms:modified>
  <cp:category/>
  <cp:version/>
  <cp:contentType/>
  <cp:contentStatus/>
</cp:coreProperties>
</file>