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<sst xmlns="http://schemas.openxmlformats.org/spreadsheetml/2006/main" count="204" uniqueCount="98">
  <si>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01/09/2004       11:48:54</t>
  </si>
  <si>
    <t>LISSNER</t>
  </si>
  <si>
    <t>HCMQAP314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</si>
  <si>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</si>
  <si>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</si>
  <si>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</si>
  <si>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</si>
  <si>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</si>
  <si>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</si>
  <si>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</si>
  <si>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</si>
  <si>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</si>
  <si>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</si>
  <si>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</si>
  <si>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</si>
  <si>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</si>
  <si>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</si>
  <si>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</si>
  <si>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</si>
  <si>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</si>
  <si>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</si>
  <si>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</si>
  <si>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</si>
  <si>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</si>
  <si>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</si>
  <si>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</si>
  <si>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</si>
  <si>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</si>
  <si>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</si>
  <si>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</si>
  <si>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</si>
  <si>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</si>
  <si>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</si>
  <si>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</si>
  <si>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</si>
  <si>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</si>
  <si>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</si>
  <si>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</si>
  <si>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</si>
  <si>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</si>
  <si>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</si>
  <si>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</si>
  <si>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</si>
  <si>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</si>
  <si>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</si>
  <si>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</si>
  <si>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</si>
  <si>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-0.003757*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</si>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</sst>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1491799"/>
        <c:axId val="36317328"/>
      </c:lineChart>
      <c:catAx>
        <c:axId val="114917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317328"/>
        <c:crosses val="autoZero"/>
        <c:auto val="1"/>
        <c:lblOffset val="100"/>
        <c:noMultiLvlLbl val="0"/>
      </c:catAx>
      <c:valAx>
        <c:axId val="36317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49179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-0.002259</v>
      </c>
      <c r="C4" s="13">
        <v>-0.003758</v>
      </c>
      <c r="D4" s="13">
        <v>-0.003755</v>
      </c>
      <c r="E4" s="13">
        <v>-0.003757</v>
      </c>
      <c r="F4" s="24">
        <v>-0.002088</v>
      </c>
      <c r="G4" s="34">
        <v>-0.01171</v>
      </c>
    </row>
    <row r="5" spans="1:7" ht="12.75" thickBot="1">
      <c r="A5" s="44" t="s">
        <v>13</v>
      </c>
      <c r="B5" s="45">
        <v>8.904368</v>
      </c>
      <c r="C5" s="46">
        <v>4.020663</v>
      </c>
      <c r="D5" s="46">
        <v>-1.723599</v>
      </c>
      <c r="E5" s="46">
        <v>-3.803545</v>
      </c>
      <c r="F5" s="47">
        <v>-6.895052</v>
      </c>
      <c r="G5" s="48">
        <v>5.626508</v>
      </c>
    </row>
    <row r="6" spans="1:7" ht="12.75" thickTop="1">
      <c r="A6" s="6" t="s">
        <v>14</v>
      </c>
      <c r="B6" s="39">
        <v>-12.9065</v>
      </c>
      <c r="C6" s="40">
        <v>33.29557</v>
      </c>
      <c r="D6" s="40">
        <v>161.2874</v>
      </c>
      <c r="E6" s="40">
        <v>-136.5172</v>
      </c>
      <c r="F6" s="41">
        <v>-90.36656</v>
      </c>
      <c r="G6" s="42">
        <v>0.002996318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1.241007</v>
      </c>
      <c r="C8" s="14">
        <v>3.246369</v>
      </c>
      <c r="D8" s="14">
        <v>0.3132682</v>
      </c>
      <c r="E8" s="14">
        <v>3.803445</v>
      </c>
      <c r="F8" s="25">
        <v>-1.276063</v>
      </c>
      <c r="G8" s="35">
        <v>1.780451</v>
      </c>
    </row>
    <row r="9" spans="1:7" ht="12">
      <c r="A9" s="20" t="s">
        <v>17</v>
      </c>
      <c r="B9" s="29">
        <v>0.04931233</v>
      </c>
      <c r="C9" s="14">
        <v>-0.2928312</v>
      </c>
      <c r="D9" s="14">
        <v>0.06370709</v>
      </c>
      <c r="E9" s="14">
        <v>0.3079095</v>
      </c>
      <c r="F9" s="25">
        <v>-0.1427937</v>
      </c>
      <c r="G9" s="35">
        <v>0.006985766</v>
      </c>
    </row>
    <row r="10" spans="1:7" ht="12">
      <c r="A10" s="20" t="s">
        <v>18</v>
      </c>
      <c r="B10" s="29">
        <v>-0.1240329</v>
      </c>
      <c r="C10" s="14">
        <v>-1.558495</v>
      </c>
      <c r="D10" s="14">
        <v>-0.2657397</v>
      </c>
      <c r="E10" s="14">
        <v>-1.329868</v>
      </c>
      <c r="F10" s="25">
        <v>0.0859445</v>
      </c>
      <c r="G10" s="35">
        <v>-0.765372</v>
      </c>
    </row>
    <row r="11" spans="1:7" ht="12">
      <c r="A11" s="21" t="s">
        <v>19</v>
      </c>
      <c r="B11" s="31">
        <v>1.579416</v>
      </c>
      <c r="C11" s="16">
        <v>0.4959641</v>
      </c>
      <c r="D11" s="16">
        <v>2.206842</v>
      </c>
      <c r="E11" s="16">
        <v>0.8763094</v>
      </c>
      <c r="F11" s="27">
        <v>13.00901</v>
      </c>
      <c r="G11" s="37">
        <v>2.828531</v>
      </c>
    </row>
    <row r="12" spans="1:7" ht="12">
      <c r="A12" s="20" t="s">
        <v>20</v>
      </c>
      <c r="B12" s="29">
        <v>0.3897351</v>
      </c>
      <c r="C12" s="14">
        <v>0.3284962</v>
      </c>
      <c r="D12" s="14">
        <v>-0.1113282</v>
      </c>
      <c r="E12" s="14">
        <v>0.1285297</v>
      </c>
      <c r="F12" s="25">
        <v>0.6329145</v>
      </c>
      <c r="G12" s="35">
        <v>0.2241864</v>
      </c>
    </row>
    <row r="13" spans="1:7" ht="12">
      <c r="A13" s="20" t="s">
        <v>21</v>
      </c>
      <c r="B13" s="29">
        <v>0.1202069</v>
      </c>
      <c r="C13" s="14">
        <v>-0.05953311</v>
      </c>
      <c r="D13" s="14">
        <v>0.06596888</v>
      </c>
      <c r="E13" s="14">
        <v>-0.09303606</v>
      </c>
      <c r="F13" s="25">
        <v>0.06260711</v>
      </c>
      <c r="G13" s="35">
        <v>0.004914852</v>
      </c>
    </row>
    <row r="14" spans="1:7" ht="12">
      <c r="A14" s="20" t="s">
        <v>22</v>
      </c>
      <c r="B14" s="29">
        <v>-0.2091531</v>
      </c>
      <c r="C14" s="14">
        <v>-0.03139864</v>
      </c>
      <c r="D14" s="14">
        <v>0.08205059</v>
      </c>
      <c r="E14" s="14">
        <v>0.0713</v>
      </c>
      <c r="F14" s="25">
        <v>0.1433891</v>
      </c>
      <c r="G14" s="35">
        <v>0.01825045</v>
      </c>
    </row>
    <row r="15" spans="1:7" ht="12">
      <c r="A15" s="21" t="s">
        <v>23</v>
      </c>
      <c r="B15" s="31">
        <v>-0.2969039</v>
      </c>
      <c r="C15" s="16">
        <v>-0.165647</v>
      </c>
      <c r="D15" s="16">
        <v>-0.1037034</v>
      </c>
      <c r="E15" s="16">
        <v>-0.2379229</v>
      </c>
      <c r="F15" s="27">
        <v>-0.3833269</v>
      </c>
      <c r="G15" s="37">
        <v>-0.2162231</v>
      </c>
    </row>
    <row r="16" spans="1:7" ht="12">
      <c r="A16" s="20" t="s">
        <v>24</v>
      </c>
      <c r="B16" s="29">
        <v>-0.02264671</v>
      </c>
      <c r="C16" s="14">
        <v>-0.004455479</v>
      </c>
      <c r="D16" s="14">
        <v>-0.03362245</v>
      </c>
      <c r="E16" s="14">
        <v>-0.05581507</v>
      </c>
      <c r="F16" s="25">
        <v>-0.04423339</v>
      </c>
      <c r="G16" s="35">
        <v>-0.03177345</v>
      </c>
    </row>
    <row r="17" spans="1:7" ht="12">
      <c r="A17" s="20" t="s">
        <v>25</v>
      </c>
      <c r="B17" s="29">
        <v>-0.06167983</v>
      </c>
      <c r="C17" s="14">
        <v>-0.03613082</v>
      </c>
      <c r="D17" s="14">
        <v>-0.03695909</v>
      </c>
      <c r="E17" s="14">
        <v>-0.03807471</v>
      </c>
      <c r="F17" s="25">
        <v>-0.03902526</v>
      </c>
      <c r="G17" s="35">
        <v>-0.04087722</v>
      </c>
    </row>
    <row r="18" spans="1:7" ht="12">
      <c r="A18" s="20" t="s">
        <v>26</v>
      </c>
      <c r="B18" s="29">
        <v>0.01511314</v>
      </c>
      <c r="C18" s="14">
        <v>0.006180464</v>
      </c>
      <c r="D18" s="14">
        <v>0.007510682</v>
      </c>
      <c r="E18" s="14">
        <v>0.06751369</v>
      </c>
      <c r="F18" s="25">
        <v>0.01987398</v>
      </c>
      <c r="G18" s="35">
        <v>0.0243836</v>
      </c>
    </row>
    <row r="19" spans="1:7" ht="12">
      <c r="A19" s="21" t="s">
        <v>27</v>
      </c>
      <c r="B19" s="31">
        <v>-0.196461</v>
      </c>
      <c r="C19" s="16">
        <v>-0.1674566</v>
      </c>
      <c r="D19" s="16">
        <v>-0.1870672</v>
      </c>
      <c r="E19" s="16">
        <v>-0.1692057</v>
      </c>
      <c r="F19" s="27">
        <v>-0.1379647</v>
      </c>
      <c r="G19" s="37">
        <v>-0.1728448</v>
      </c>
    </row>
    <row r="20" spans="1:7" ht="12.75" thickBot="1">
      <c r="A20" s="44" t="s">
        <v>28</v>
      </c>
      <c r="B20" s="45">
        <v>0.00799113</v>
      </c>
      <c r="C20" s="46">
        <v>0.001929072</v>
      </c>
      <c r="D20" s="46">
        <v>0.0012897</v>
      </c>
      <c r="E20" s="46">
        <v>0.0003117319</v>
      </c>
      <c r="F20" s="47">
        <v>0.0005815031</v>
      </c>
      <c r="G20" s="48">
        <v>0.00208241</v>
      </c>
    </row>
    <row r="21" spans="1:7" ht="12.75" thickTop="1">
      <c r="A21" s="6" t="s">
        <v>29</v>
      </c>
      <c r="B21" s="39">
        <v>-54.58212</v>
      </c>
      <c r="C21" s="40">
        <v>62.34128</v>
      </c>
      <c r="D21" s="40">
        <v>42.61694</v>
      </c>
      <c r="E21" s="40">
        <v>12.8453</v>
      </c>
      <c r="F21" s="41">
        <v>-152.7704</v>
      </c>
      <c r="G21" s="43">
        <v>0.02193705</v>
      </c>
    </row>
    <row r="22" spans="1:7" ht="12">
      <c r="A22" s="20" t="s">
        <v>30</v>
      </c>
      <c r="B22" s="29">
        <v>178.1062</v>
      </c>
      <c r="C22" s="14">
        <v>80.41499</v>
      </c>
      <c r="D22" s="14">
        <v>-34.47212</v>
      </c>
      <c r="E22" s="14">
        <v>-76.07237</v>
      </c>
      <c r="F22" s="25">
        <v>-137.9098</v>
      </c>
      <c r="G22" s="36">
        <v>0</v>
      </c>
    </row>
    <row r="23" spans="1:7" ht="12">
      <c r="A23" s="20" t="s">
        <v>31</v>
      </c>
      <c r="B23" s="29">
        <v>-0.6598478</v>
      </c>
      <c r="C23" s="14">
        <v>-1.104909</v>
      </c>
      <c r="D23" s="14">
        <v>-3.834643</v>
      </c>
      <c r="E23" s="14">
        <v>-3.860993</v>
      </c>
      <c r="F23" s="25">
        <v>2.979933</v>
      </c>
      <c r="G23" s="35">
        <v>-1.813862</v>
      </c>
    </row>
    <row r="24" spans="1:7" ht="12">
      <c r="A24" s="20" t="s">
        <v>32</v>
      </c>
      <c r="B24" s="29">
        <v>-0.1237667</v>
      </c>
      <c r="C24" s="14">
        <v>0.4215367</v>
      </c>
      <c r="D24" s="14">
        <v>0.8809911</v>
      </c>
      <c r="E24" s="14">
        <v>2.744164</v>
      </c>
      <c r="F24" s="25">
        <v>3.079391</v>
      </c>
      <c r="G24" s="35">
        <v>1.36729</v>
      </c>
    </row>
    <row r="25" spans="1:7" ht="12">
      <c r="A25" s="20" t="s">
        <v>33</v>
      </c>
      <c r="B25" s="29">
        <v>-0.7059006</v>
      </c>
      <c r="C25" s="14">
        <v>-0.9497012</v>
      </c>
      <c r="D25" s="14">
        <v>-1.181778</v>
      </c>
      <c r="E25" s="14">
        <v>-1.345208</v>
      </c>
      <c r="F25" s="25">
        <v>-3.342392</v>
      </c>
      <c r="G25" s="35">
        <v>-1.385286</v>
      </c>
    </row>
    <row r="26" spans="1:7" ht="12">
      <c r="A26" s="21" t="s">
        <v>34</v>
      </c>
      <c r="B26" s="31">
        <v>0.1690792</v>
      </c>
      <c r="C26" s="16">
        <v>0.7671595</v>
      </c>
      <c r="D26" s="16">
        <v>-0.1601343</v>
      </c>
      <c r="E26" s="16">
        <v>0.3266066</v>
      </c>
      <c r="F26" s="27">
        <v>1.804241</v>
      </c>
      <c r="G26" s="37">
        <v>0.4903007</v>
      </c>
    </row>
    <row r="27" spans="1:7" ht="12">
      <c r="A27" s="20" t="s">
        <v>35</v>
      </c>
      <c r="B27" s="29">
        <v>0.2246901</v>
      </c>
      <c r="C27" s="14">
        <v>0.180507</v>
      </c>
      <c r="D27" s="14">
        <v>-0.5235928</v>
      </c>
      <c r="E27" s="14">
        <v>-0.08038198</v>
      </c>
      <c r="F27" s="25">
        <v>0.2450416</v>
      </c>
      <c r="G27" s="35">
        <v>-0.03654941</v>
      </c>
    </row>
    <row r="28" spans="1:7" ht="12">
      <c r="A28" s="20" t="s">
        <v>36</v>
      </c>
      <c r="B28" s="29">
        <v>0.1748129</v>
      </c>
      <c r="C28" s="14">
        <v>0.1793798</v>
      </c>
      <c r="D28" s="14">
        <v>0.1357393</v>
      </c>
      <c r="E28" s="14">
        <v>0.419919</v>
      </c>
      <c r="F28" s="25">
        <v>0.4251012</v>
      </c>
      <c r="G28" s="35">
        <v>0.2589476</v>
      </c>
    </row>
    <row r="29" spans="1:7" ht="12">
      <c r="A29" s="20" t="s">
        <v>37</v>
      </c>
      <c r="B29" s="29">
        <v>0.004915109</v>
      </c>
      <c r="C29" s="14">
        <v>0.007648547</v>
      </c>
      <c r="D29" s="14">
        <v>-0.0623406</v>
      </c>
      <c r="E29" s="14">
        <v>-0.03639738</v>
      </c>
      <c r="F29" s="25">
        <v>-0.07202074</v>
      </c>
      <c r="G29" s="35">
        <v>-0.03082483</v>
      </c>
    </row>
    <row r="30" spans="1:7" ht="12">
      <c r="A30" s="21" t="s">
        <v>38</v>
      </c>
      <c r="B30" s="31">
        <v>0.04620105</v>
      </c>
      <c r="C30" s="16">
        <v>0.09943634</v>
      </c>
      <c r="D30" s="16">
        <v>0.06019006</v>
      </c>
      <c r="E30" s="16">
        <v>-0.109684</v>
      </c>
      <c r="F30" s="27">
        <v>0.3259725</v>
      </c>
      <c r="G30" s="37">
        <v>0.06228703</v>
      </c>
    </row>
    <row r="31" spans="1:7" ht="12">
      <c r="A31" s="20" t="s">
        <v>39</v>
      </c>
      <c r="B31" s="29">
        <v>0.01012499</v>
      </c>
      <c r="C31" s="14">
        <v>0.02672646</v>
      </c>
      <c r="D31" s="14">
        <v>-0.02920212</v>
      </c>
      <c r="E31" s="14">
        <v>0.01931061</v>
      </c>
      <c r="F31" s="25">
        <v>0.02497829</v>
      </c>
      <c r="G31" s="35">
        <v>0.00886105</v>
      </c>
    </row>
    <row r="32" spans="1:7" ht="12">
      <c r="A32" s="20" t="s">
        <v>40</v>
      </c>
      <c r="B32" s="29">
        <v>0.04108708</v>
      </c>
      <c r="C32" s="14">
        <v>0.04815479</v>
      </c>
      <c r="D32" s="14">
        <v>0.03161248</v>
      </c>
      <c r="E32" s="14">
        <v>0.0494511</v>
      </c>
      <c r="F32" s="25">
        <v>0.0500426</v>
      </c>
      <c r="G32" s="35">
        <v>0.04372129</v>
      </c>
    </row>
    <row r="33" spans="1:7" ht="12">
      <c r="A33" s="20" t="s">
        <v>41</v>
      </c>
      <c r="B33" s="29">
        <v>0.1409346</v>
      </c>
      <c r="C33" s="14">
        <v>0.08732384</v>
      </c>
      <c r="D33" s="14">
        <v>0.07842453</v>
      </c>
      <c r="E33" s="14">
        <v>0.0963754</v>
      </c>
      <c r="F33" s="25">
        <v>0.1145571</v>
      </c>
      <c r="G33" s="35">
        <v>0.09875416</v>
      </c>
    </row>
    <row r="34" spans="1:7" ht="12">
      <c r="A34" s="21" t="s">
        <v>42</v>
      </c>
      <c r="B34" s="31">
        <v>-0.03300441</v>
      </c>
      <c r="C34" s="16">
        <v>-0.0102401</v>
      </c>
      <c r="D34" s="16">
        <v>-0.002550289</v>
      </c>
      <c r="E34" s="16">
        <v>-0.01272645</v>
      </c>
      <c r="F34" s="27">
        <v>-0.009248003</v>
      </c>
      <c r="G34" s="37">
        <v>-0.01213894</v>
      </c>
    </row>
    <row r="35" spans="1:7" ht="12.75" thickBot="1">
      <c r="A35" s="22" t="s">
        <v>43</v>
      </c>
      <c r="B35" s="32">
        <v>-0.006183812</v>
      </c>
      <c r="C35" s="17">
        <v>-0.006659723</v>
      </c>
      <c r="D35" s="17">
        <v>-0.0008397138</v>
      </c>
      <c r="E35" s="17">
        <v>-0.006338342</v>
      </c>
      <c r="F35" s="28">
        <v>-0.00557638</v>
      </c>
      <c r="G35" s="38">
        <v>-0.004969426</v>
      </c>
    </row>
    <row r="36" spans="1:7" ht="12">
      <c r="A36" s="4" t="s">
        <v>44</v>
      </c>
      <c r="B36" s="3">
        <v>21.6919</v>
      </c>
      <c r="C36" s="3">
        <v>21.68884</v>
      </c>
      <c r="D36" s="3">
        <v>21.69495</v>
      </c>
      <c r="E36" s="3">
        <v>21.69495</v>
      </c>
      <c r="F36" s="3">
        <v>21.70715</v>
      </c>
      <c r="G36" s="3"/>
    </row>
    <row r="37" spans="1:6" ht="12">
      <c r="A37" s="4" t="s">
        <v>45</v>
      </c>
      <c r="B37" s="2">
        <v>-0.3168742</v>
      </c>
      <c r="C37" s="2">
        <v>-0.2761841</v>
      </c>
      <c r="D37" s="2">
        <v>-0.2538045</v>
      </c>
      <c r="E37" s="2">
        <v>-0.2304077</v>
      </c>
      <c r="F37" s="2">
        <v>-0.2120972</v>
      </c>
    </row>
    <row r="38" spans="1:7" ht="12">
      <c r="A38" s="4" t="s">
        <v>53</v>
      </c>
      <c r="B38" s="2">
        <v>2.35862E-05</v>
      </c>
      <c r="C38" s="2">
        <v>-5.745099E-05</v>
      </c>
      <c r="D38" s="2">
        <v>-0.0002739355</v>
      </c>
      <c r="E38" s="2">
        <v>0.0002322319</v>
      </c>
      <c r="F38" s="2">
        <v>0.000150013</v>
      </c>
      <c r="G38" s="2">
        <v>0.0002866609</v>
      </c>
    </row>
    <row r="39" spans="1:7" ht="12.75" thickBot="1">
      <c r="A39" s="4" t="s">
        <v>54</v>
      </c>
      <c r="B39" s="2">
        <v>9.236952E-05</v>
      </c>
      <c r="C39" s="2">
        <v>-0.0001055182</v>
      </c>
      <c r="D39" s="2">
        <v>-7.339311E-05</v>
      </c>
      <c r="E39" s="2">
        <v>-2.007037E-05</v>
      </c>
      <c r="F39" s="2">
        <v>0.0002617786</v>
      </c>
      <c r="G39" s="2">
        <v>0.001089715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3.117407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0.002259</v>
      </c>
      <c r="C4">
        <v>0.003758</v>
      </c>
      <c r="D4">
        <v>0.003755</v>
      </c>
      <c r="E4">
        <v>0.003757</v>
      </c>
      <c r="F4">
        <v>0.002088</v>
      </c>
      <c r="G4">
        <v>0.01171</v>
      </c>
    </row>
    <row r="5" spans="1:7" ht="12.75">
      <c r="A5" t="s">
        <v>13</v>
      </c>
      <c r="B5">
        <v>8.904368</v>
      </c>
      <c r="C5">
        <v>4.020663</v>
      </c>
      <c r="D5">
        <v>-1.723599</v>
      </c>
      <c r="E5">
        <v>-3.803545</v>
      </c>
      <c r="F5">
        <v>-6.895052</v>
      </c>
      <c r="G5">
        <v>5.626508</v>
      </c>
    </row>
    <row r="6" spans="1:7" ht="12.75">
      <c r="A6" t="s">
        <v>14</v>
      </c>
      <c r="B6" s="49">
        <v>-12.9065</v>
      </c>
      <c r="C6" s="49">
        <v>33.29557</v>
      </c>
      <c r="D6" s="49">
        <v>161.2874</v>
      </c>
      <c r="E6" s="49">
        <v>-136.5172</v>
      </c>
      <c r="F6" s="49">
        <v>-90.36656</v>
      </c>
      <c r="G6" s="49">
        <v>0.002996318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1.241007</v>
      </c>
      <c r="C8" s="49">
        <v>3.246369</v>
      </c>
      <c r="D8" s="49">
        <v>0.3132682</v>
      </c>
      <c r="E8" s="49">
        <v>3.803445</v>
      </c>
      <c r="F8" s="49">
        <v>-1.276063</v>
      </c>
      <c r="G8" s="49">
        <v>1.780451</v>
      </c>
    </row>
    <row r="9" spans="1:7" ht="12.75">
      <c r="A9" t="s">
        <v>17</v>
      </c>
      <c r="B9" s="49">
        <v>0.04931233</v>
      </c>
      <c r="C9" s="49">
        <v>-0.2928312</v>
      </c>
      <c r="D9" s="49">
        <v>0.06370709</v>
      </c>
      <c r="E9" s="49">
        <v>0.3079095</v>
      </c>
      <c r="F9" s="49">
        <v>-0.1427937</v>
      </c>
      <c r="G9" s="49">
        <v>0.006985766</v>
      </c>
    </row>
    <row r="10" spans="1:7" ht="12.75">
      <c r="A10" t="s">
        <v>18</v>
      </c>
      <c r="B10" s="49">
        <v>-0.1240329</v>
      </c>
      <c r="C10" s="49">
        <v>-1.558495</v>
      </c>
      <c r="D10" s="49">
        <v>-0.2657397</v>
      </c>
      <c r="E10" s="49">
        <v>-1.329868</v>
      </c>
      <c r="F10" s="49">
        <v>0.0859445</v>
      </c>
      <c r="G10" s="49">
        <v>-0.765372</v>
      </c>
    </row>
    <row r="11" spans="1:7" ht="12.75">
      <c r="A11" t="s">
        <v>19</v>
      </c>
      <c r="B11" s="49">
        <v>1.579416</v>
      </c>
      <c r="C11" s="49">
        <v>0.4959641</v>
      </c>
      <c r="D11" s="49">
        <v>2.206842</v>
      </c>
      <c r="E11" s="49">
        <v>0.8763094</v>
      </c>
      <c r="F11" s="49">
        <v>13.00901</v>
      </c>
      <c r="G11" s="49">
        <v>2.828531</v>
      </c>
    </row>
    <row r="12" spans="1:7" ht="12.75">
      <c r="A12" t="s">
        <v>20</v>
      </c>
      <c r="B12" s="49">
        <v>0.3897351</v>
      </c>
      <c r="C12" s="49">
        <v>0.3284962</v>
      </c>
      <c r="D12" s="49">
        <v>-0.1113282</v>
      </c>
      <c r="E12" s="49">
        <v>0.1285297</v>
      </c>
      <c r="F12" s="49">
        <v>0.6329145</v>
      </c>
      <c r="G12" s="49">
        <v>0.2241864</v>
      </c>
    </row>
    <row r="13" spans="1:7" ht="12.75">
      <c r="A13" t="s">
        <v>21</v>
      </c>
      <c r="B13" s="49">
        <v>0.1202069</v>
      </c>
      <c r="C13" s="49">
        <v>-0.05953311</v>
      </c>
      <c r="D13" s="49">
        <v>0.06596888</v>
      </c>
      <c r="E13" s="49">
        <v>-0.09303606</v>
      </c>
      <c r="F13" s="49">
        <v>0.06260711</v>
      </c>
      <c r="G13" s="49">
        <v>0.004914852</v>
      </c>
    </row>
    <row r="14" spans="1:7" ht="12.75">
      <c r="A14" t="s">
        <v>22</v>
      </c>
      <c r="B14" s="49">
        <v>-0.2091531</v>
      </c>
      <c r="C14" s="49">
        <v>-0.03139864</v>
      </c>
      <c r="D14" s="49">
        <v>0.08205059</v>
      </c>
      <c r="E14" s="49">
        <v>0.0713</v>
      </c>
      <c r="F14" s="49">
        <v>0.1433891</v>
      </c>
      <c r="G14" s="49">
        <v>0.01825045</v>
      </c>
    </row>
    <row r="15" spans="1:7" ht="12.75">
      <c r="A15" t="s">
        <v>23</v>
      </c>
      <c r="B15" s="49">
        <v>-0.2969039</v>
      </c>
      <c r="C15" s="49">
        <v>-0.165647</v>
      </c>
      <c r="D15" s="49">
        <v>-0.1037034</v>
      </c>
      <c r="E15" s="49">
        <v>-0.2379229</v>
      </c>
      <c r="F15" s="49">
        <v>-0.3833269</v>
      </c>
      <c r="G15" s="49">
        <v>-0.2162231</v>
      </c>
    </row>
    <row r="16" spans="1:7" ht="12.75">
      <c r="A16" t="s">
        <v>24</v>
      </c>
      <c r="B16" s="49">
        <v>-0.02264671</v>
      </c>
      <c r="C16" s="49">
        <v>-0.004455479</v>
      </c>
      <c r="D16" s="49">
        <v>-0.03362245</v>
      </c>
      <c r="E16" s="49">
        <v>-0.05581507</v>
      </c>
      <c r="F16" s="49">
        <v>-0.04423339</v>
      </c>
      <c r="G16" s="49">
        <v>-0.03177345</v>
      </c>
    </row>
    <row r="17" spans="1:7" ht="12.75">
      <c r="A17" t="s">
        <v>25</v>
      </c>
      <c r="B17" s="49">
        <v>-0.06167983</v>
      </c>
      <c r="C17" s="49">
        <v>-0.03613082</v>
      </c>
      <c r="D17" s="49">
        <v>-0.03695909</v>
      </c>
      <c r="E17" s="49">
        <v>-0.03807471</v>
      </c>
      <c r="F17" s="49">
        <v>-0.03902526</v>
      </c>
      <c r="G17" s="49">
        <v>-0.04087722</v>
      </c>
    </row>
    <row r="18" spans="1:7" ht="12.75">
      <c r="A18" t="s">
        <v>26</v>
      </c>
      <c r="B18" s="49">
        <v>0.01511314</v>
      </c>
      <c r="C18" s="49">
        <v>0.006180464</v>
      </c>
      <c r="D18" s="49">
        <v>0.007510682</v>
      </c>
      <c r="E18" s="49">
        <v>0.06751369</v>
      </c>
      <c r="F18" s="49">
        <v>0.01987398</v>
      </c>
      <c r="G18" s="49">
        <v>0.0243836</v>
      </c>
    </row>
    <row r="19" spans="1:7" ht="12.75">
      <c r="A19" t="s">
        <v>27</v>
      </c>
      <c r="B19" s="49">
        <v>-0.196461</v>
      </c>
      <c r="C19" s="49">
        <v>-0.1674566</v>
      </c>
      <c r="D19" s="49">
        <v>-0.1870672</v>
      </c>
      <c r="E19" s="49">
        <v>-0.1692057</v>
      </c>
      <c r="F19" s="49">
        <v>-0.1379647</v>
      </c>
      <c r="G19" s="49">
        <v>-0.1728448</v>
      </c>
    </row>
    <row r="20" spans="1:7" ht="12.75">
      <c r="A20" t="s">
        <v>28</v>
      </c>
      <c r="B20" s="49">
        <v>0.00799113</v>
      </c>
      <c r="C20" s="49">
        <v>0.001929072</v>
      </c>
      <c r="D20" s="49">
        <v>0.0012897</v>
      </c>
      <c r="E20" s="49">
        <v>0.0003117319</v>
      </c>
      <c r="F20" s="49">
        <v>0.0005815031</v>
      </c>
      <c r="G20" s="49">
        <v>0.00208241</v>
      </c>
    </row>
    <row r="21" spans="1:7" ht="12.75">
      <c r="A21" t="s">
        <v>29</v>
      </c>
      <c r="B21" s="49">
        <v>-54.58212</v>
      </c>
      <c r="C21" s="49">
        <v>62.34128</v>
      </c>
      <c r="D21" s="49">
        <v>42.61694</v>
      </c>
      <c r="E21" s="49">
        <v>12.8453</v>
      </c>
      <c r="F21" s="49">
        <v>-152.7704</v>
      </c>
      <c r="G21" s="49">
        <v>0.02193705</v>
      </c>
    </row>
    <row r="22" spans="1:7" ht="12.75">
      <c r="A22" t="s">
        <v>30</v>
      </c>
      <c r="B22" s="49">
        <v>178.1062</v>
      </c>
      <c r="C22" s="49">
        <v>80.41499</v>
      </c>
      <c r="D22" s="49">
        <v>-34.47212</v>
      </c>
      <c r="E22" s="49">
        <v>-76.07237</v>
      </c>
      <c r="F22" s="49">
        <v>-137.9098</v>
      </c>
      <c r="G22" s="49">
        <v>0</v>
      </c>
    </row>
    <row r="23" spans="1:7" ht="12.75">
      <c r="A23" t="s">
        <v>31</v>
      </c>
      <c r="B23" s="49">
        <v>-0.6598478</v>
      </c>
      <c r="C23" s="49">
        <v>-1.104909</v>
      </c>
      <c r="D23" s="49">
        <v>-3.834643</v>
      </c>
      <c r="E23" s="49">
        <v>-3.860993</v>
      </c>
      <c r="F23" s="49">
        <v>2.979933</v>
      </c>
      <c r="G23" s="49">
        <v>-1.813862</v>
      </c>
    </row>
    <row r="24" spans="1:7" ht="12.75">
      <c r="A24" t="s">
        <v>32</v>
      </c>
      <c r="B24" s="49">
        <v>-0.1237667</v>
      </c>
      <c r="C24" s="49">
        <v>0.4215367</v>
      </c>
      <c r="D24" s="49">
        <v>0.8809911</v>
      </c>
      <c r="E24" s="49">
        <v>2.744164</v>
      </c>
      <c r="F24" s="49">
        <v>3.079391</v>
      </c>
      <c r="G24" s="49">
        <v>1.36729</v>
      </c>
    </row>
    <row r="25" spans="1:7" ht="12.75">
      <c r="A25" t="s">
        <v>33</v>
      </c>
      <c r="B25" s="49">
        <v>-0.7059006</v>
      </c>
      <c r="C25" s="49">
        <v>-0.9497012</v>
      </c>
      <c r="D25" s="49">
        <v>-1.181778</v>
      </c>
      <c r="E25" s="49">
        <v>-1.345208</v>
      </c>
      <c r="F25" s="49">
        <v>-3.342392</v>
      </c>
      <c r="G25" s="49">
        <v>-1.385286</v>
      </c>
    </row>
    <row r="26" spans="1:7" ht="12.75">
      <c r="A26" t="s">
        <v>34</v>
      </c>
      <c r="B26" s="49">
        <v>0.1690792</v>
      </c>
      <c r="C26" s="49">
        <v>0.7671595</v>
      </c>
      <c r="D26" s="49">
        <v>-0.1601343</v>
      </c>
      <c r="E26" s="49">
        <v>0.3266066</v>
      </c>
      <c r="F26" s="49">
        <v>1.804241</v>
      </c>
      <c r="G26" s="49">
        <v>0.4903007</v>
      </c>
    </row>
    <row r="27" spans="1:7" ht="12.75">
      <c r="A27" t="s">
        <v>35</v>
      </c>
      <c r="B27" s="49">
        <v>0.2246901</v>
      </c>
      <c r="C27" s="49">
        <v>0.180507</v>
      </c>
      <c r="D27" s="49">
        <v>-0.5235928</v>
      </c>
      <c r="E27" s="49">
        <v>-0.08038198</v>
      </c>
      <c r="F27" s="49">
        <v>0.2450416</v>
      </c>
      <c r="G27" s="49">
        <v>-0.03654941</v>
      </c>
    </row>
    <row r="28" spans="1:7" ht="12.75">
      <c r="A28" t="s">
        <v>36</v>
      </c>
      <c r="B28" s="49">
        <v>0.1748129</v>
      </c>
      <c r="C28" s="49">
        <v>0.1793798</v>
      </c>
      <c r="D28" s="49">
        <v>0.1357393</v>
      </c>
      <c r="E28" s="49">
        <v>0.419919</v>
      </c>
      <c r="F28" s="49">
        <v>0.4251012</v>
      </c>
      <c r="G28" s="49">
        <v>0.2589476</v>
      </c>
    </row>
    <row r="29" spans="1:7" ht="12.75">
      <c r="A29" t="s">
        <v>37</v>
      </c>
      <c r="B29" s="49">
        <v>0.004915109</v>
      </c>
      <c r="C29" s="49">
        <v>0.007648547</v>
      </c>
      <c r="D29" s="49">
        <v>-0.0623406</v>
      </c>
      <c r="E29" s="49">
        <v>-0.03639738</v>
      </c>
      <c r="F29" s="49">
        <v>-0.07202074</v>
      </c>
      <c r="G29" s="49">
        <v>-0.03082483</v>
      </c>
    </row>
    <row r="30" spans="1:7" ht="12.75">
      <c r="A30" t="s">
        <v>38</v>
      </c>
      <c r="B30" s="49">
        <v>0.04620105</v>
      </c>
      <c r="C30" s="49">
        <v>0.09943634</v>
      </c>
      <c r="D30" s="49">
        <v>0.06019006</v>
      </c>
      <c r="E30" s="49">
        <v>-0.109684</v>
      </c>
      <c r="F30" s="49">
        <v>0.3259725</v>
      </c>
      <c r="G30" s="49">
        <v>0.06228703</v>
      </c>
    </row>
    <row r="31" spans="1:7" ht="12.75">
      <c r="A31" t="s">
        <v>39</v>
      </c>
      <c r="B31" s="49">
        <v>0.01012499</v>
      </c>
      <c r="C31" s="49">
        <v>0.02672646</v>
      </c>
      <c r="D31" s="49">
        <v>-0.02920212</v>
      </c>
      <c r="E31" s="49">
        <v>0.01931061</v>
      </c>
      <c r="F31" s="49">
        <v>0.02497829</v>
      </c>
      <c r="G31" s="49">
        <v>0.00886105</v>
      </c>
    </row>
    <row r="32" spans="1:7" ht="12.75">
      <c r="A32" t="s">
        <v>40</v>
      </c>
      <c r="B32" s="49">
        <v>0.04108708</v>
      </c>
      <c r="C32" s="49">
        <v>0.04815479</v>
      </c>
      <c r="D32" s="49">
        <v>0.03161248</v>
      </c>
      <c r="E32" s="49">
        <v>0.0494511</v>
      </c>
      <c r="F32" s="49">
        <v>0.0500426</v>
      </c>
      <c r="G32" s="49">
        <v>0.04372129</v>
      </c>
    </row>
    <row r="33" spans="1:7" ht="12.75">
      <c r="A33" t="s">
        <v>41</v>
      </c>
      <c r="B33" s="49">
        <v>0.1409346</v>
      </c>
      <c r="C33" s="49">
        <v>0.08732384</v>
      </c>
      <c r="D33" s="49">
        <v>0.07842453</v>
      </c>
      <c r="E33" s="49">
        <v>0.0963754</v>
      </c>
      <c r="F33" s="49">
        <v>0.1145571</v>
      </c>
      <c r="G33" s="49">
        <v>0.09875416</v>
      </c>
    </row>
    <row r="34" spans="1:7" ht="12.75">
      <c r="A34" t="s">
        <v>42</v>
      </c>
      <c r="B34" s="49">
        <v>-0.03300441</v>
      </c>
      <c r="C34" s="49">
        <v>-0.0102401</v>
      </c>
      <c r="D34" s="49">
        <v>-0.002550289</v>
      </c>
      <c r="E34" s="49">
        <v>-0.01272645</v>
      </c>
      <c r="F34" s="49">
        <v>-0.009248003</v>
      </c>
      <c r="G34" s="49">
        <v>-0.01213894</v>
      </c>
    </row>
    <row r="35" spans="1:7" ht="12.75">
      <c r="A35" t="s">
        <v>43</v>
      </c>
      <c r="B35" s="49">
        <v>-0.006183812</v>
      </c>
      <c r="C35" s="49">
        <v>-0.006659723</v>
      </c>
      <c r="D35" s="49">
        <v>-0.0008397138</v>
      </c>
      <c r="E35" s="49">
        <v>-0.006338342</v>
      </c>
      <c r="F35" s="49">
        <v>-0.00557638</v>
      </c>
      <c r="G35" s="49">
        <v>-0.004969426</v>
      </c>
    </row>
    <row r="36" spans="1:6" ht="12.75">
      <c r="A36" t="s">
        <v>44</v>
      </c>
      <c r="B36" s="49">
        <v>21.6919</v>
      </c>
      <c r="C36" s="49">
        <v>21.68884</v>
      </c>
      <c r="D36" s="49">
        <v>21.69495</v>
      </c>
      <c r="E36" s="49">
        <v>21.69495</v>
      </c>
      <c r="F36" s="49">
        <v>21.70715</v>
      </c>
    </row>
    <row r="37" spans="1:6" ht="12.75">
      <c r="A37" t="s">
        <v>45</v>
      </c>
      <c r="B37" s="49">
        <v>-0.3168742</v>
      </c>
      <c r="C37" s="49">
        <v>-0.2761841</v>
      </c>
      <c r="D37" s="49">
        <v>-0.2538045</v>
      </c>
      <c r="E37" s="49">
        <v>-0.2304077</v>
      </c>
      <c r="F37" s="49">
        <v>-0.2120972</v>
      </c>
    </row>
    <row r="38" spans="1:7" ht="12.75">
      <c r="A38" t="s">
        <v>55</v>
      </c>
      <c r="B38" s="49">
        <v>2.35862E-05</v>
      </c>
      <c r="C38" s="49">
        <v>-5.745099E-05</v>
      </c>
      <c r="D38" s="49">
        <v>-0.0002739355</v>
      </c>
      <c r="E38" s="49">
        <v>0.0002322319</v>
      </c>
      <c r="F38" s="49">
        <v>0.000150013</v>
      </c>
      <c r="G38" s="49">
        <v>0.0002866609</v>
      </c>
    </row>
    <row r="39" spans="1:7" ht="12.75">
      <c r="A39" t="s">
        <v>56</v>
      </c>
      <c r="B39" s="49">
        <v>9.236952E-05</v>
      </c>
      <c r="C39" s="49">
        <v>-0.0001055182</v>
      </c>
      <c r="D39" s="49">
        <v>-7.339311E-05</v>
      </c>
      <c r="E39" s="49">
        <v>-2.007037E-05</v>
      </c>
      <c r="F39" s="49">
        <v>0.0002617786</v>
      </c>
      <c r="G39" s="49">
        <v>0.001089715</v>
      </c>
    </row>
    <row r="40" spans="2:5" ht="12.75">
      <c r="B40" t="s">
        <v>46</v>
      </c>
      <c r="C40" t="s">
        <v>47</v>
      </c>
      <c r="D40" t="s">
        <v>48</v>
      </c>
      <c r="E40">
        <v>3.117407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2.358620840257907E-05</v>
      </c>
      <c r="C50">
        <f>-0.017/(C7*C7+C22*C22)*(C21*C22+C6*C7)</f>
        <v>-5.7450993370267534E-05</v>
      </c>
      <c r="D50">
        <f>-0.017/(D7*D7+D22*D22)*(D21*D22+D6*D7)</f>
        <v>-0.0002739355783835514</v>
      </c>
      <c r="E50">
        <f>-0.017/(E7*E7+E22*E22)*(E21*E22+E6*E7)</f>
        <v>0.0002322319200365086</v>
      </c>
      <c r="F50">
        <f>-0.017/(F7*F7+F22*F22)*(F21*F22+F6*F7)</f>
        <v>0.00015001296986115703</v>
      </c>
      <c r="G50">
        <f>(B50*B$4+C50*C$4+D50*D$4+E50*E$4+F50*F$4)/SUM(B$4:F$4)</f>
        <v>-3.5379909630633927E-07</v>
      </c>
    </row>
    <row r="51" spans="1:7" ht="12.75">
      <c r="A51" t="s">
        <v>59</v>
      </c>
      <c r="B51">
        <f>-0.017/(B7*B7+B22*B22)*(B21*B7-B6*B22)</f>
        <v>9.236951900490086E-05</v>
      </c>
      <c r="C51">
        <f>-0.017/(C7*C7+C22*C22)*(C21*C7-C6*C22)</f>
        <v>-0.00010551818389426397</v>
      </c>
      <c r="D51">
        <f>-0.017/(D7*D7+D22*D22)*(D21*D7-D6*D22)</f>
        <v>-7.339311201303073E-05</v>
      </c>
      <c r="E51">
        <f>-0.017/(E7*E7+E22*E22)*(E21*E7-E6*E22)</f>
        <v>-2.0070366745317233E-05</v>
      </c>
      <c r="F51">
        <f>-0.017/(F7*F7+F22*F22)*(F21*F7-F6*F22)</f>
        <v>0.0002617785058670958</v>
      </c>
      <c r="G51">
        <f>(B51*B$4+C51*C$4+D51*D$4+E51*E$4+F51*F$4)/SUM(B$4:F$4)</f>
        <v>4.945524195963343E-07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10000.010614173369</v>
      </c>
      <c r="C62">
        <f>C7+(2/0.017)*(C8*C50-C23*C51)</f>
        <v>9999.964341751183</v>
      </c>
      <c r="D62">
        <f>D7+(2/0.017)*(D8*D50-D23*D51)</f>
        <v>9999.956793918966</v>
      </c>
      <c r="E62">
        <f>E7+(2/0.017)*(E8*E50-E23*E51)</f>
        <v>10000.094798798775</v>
      </c>
      <c r="F62">
        <f>F7+(2/0.017)*(F8*F50-F23*F51)</f>
        <v>9999.885704893097</v>
      </c>
    </row>
    <row r="63" spans="1:6" ht="12.75">
      <c r="A63" t="s">
        <v>67</v>
      </c>
      <c r="B63">
        <f>B8+(3/0.017)*(B9*B50-B24*B51)</f>
        <v>1.2432297108423565</v>
      </c>
      <c r="C63">
        <f>C8+(3/0.017)*(C9*C50-C24*C51)</f>
        <v>3.257187217122104</v>
      </c>
      <c r="D63">
        <f>D8+(3/0.017)*(D9*D50-D24*D51)</f>
        <v>0.3215988541067942</v>
      </c>
      <c r="E63">
        <f>E8+(3/0.017)*(E9*E50-E24*E51)</f>
        <v>3.8257831398126667</v>
      </c>
      <c r="F63">
        <f>F8+(3/0.017)*(F9*F50-F24*F51)</f>
        <v>-1.422099343877949</v>
      </c>
    </row>
    <row r="64" spans="1:6" ht="12.75">
      <c r="A64" t="s">
        <v>68</v>
      </c>
      <c r="B64">
        <f>B9+(4/0.017)*(B10*B50-B25*B51)</f>
        <v>0.06396603189625757</v>
      </c>
      <c r="C64">
        <f>C9+(4/0.017)*(C10*C50-C25*C51)</f>
        <v>-0.295342649400849</v>
      </c>
      <c r="D64">
        <f>D9+(4/0.017)*(D10*D50-D25*D51)</f>
        <v>0.06042737077422023</v>
      </c>
      <c r="E64">
        <f>E9+(4/0.017)*(E10*E50-E25*E51)</f>
        <v>0.22888911954262442</v>
      </c>
      <c r="F64">
        <f>F9+(4/0.017)*(F10*F50-F25*F51)</f>
        <v>0.06611434081655679</v>
      </c>
    </row>
    <row r="65" spans="1:6" ht="12.75">
      <c r="A65" t="s">
        <v>69</v>
      </c>
      <c r="B65">
        <f>B10+(5/0.017)*(B11*B50-B26*B51)</f>
        <v>-0.11766976160216636</v>
      </c>
      <c r="C65">
        <f>C10+(5/0.017)*(C11*C50-C26*C51)</f>
        <v>-1.5430668685363997</v>
      </c>
      <c r="D65">
        <f>D10+(5/0.017)*(D11*D50-D26*D51)</f>
        <v>-0.4470000806729828</v>
      </c>
      <c r="E65">
        <f>E10+(5/0.017)*(E11*E50-E26*E51)</f>
        <v>-1.2680850209554466</v>
      </c>
      <c r="F65">
        <f>F10+(5/0.017)*(F11*F50-F26*F51)</f>
        <v>0.5210058858380399</v>
      </c>
    </row>
    <row r="66" spans="1:6" ht="12.75">
      <c r="A66" t="s">
        <v>70</v>
      </c>
      <c r="B66">
        <f>B11+(6/0.017)*(B12*B50-B27*B51)</f>
        <v>1.5753352435864365</v>
      </c>
      <c r="C66">
        <f>C11+(6/0.017)*(C12*C50-C27*C51)</f>
        <v>0.4960256309924155</v>
      </c>
      <c r="D66">
        <f>D11+(6/0.017)*(D12*D50-D27*D51)</f>
        <v>2.204042699942747</v>
      </c>
      <c r="E66">
        <f>E11+(6/0.017)*(E12*E50-E27*E51)</f>
        <v>0.8862748364215536</v>
      </c>
      <c r="F66">
        <f>F11+(6/0.017)*(F12*F50-F27*F51)</f>
        <v>13.019880150549378</v>
      </c>
    </row>
    <row r="67" spans="1:6" ht="12.75">
      <c r="A67" t="s">
        <v>71</v>
      </c>
      <c r="B67">
        <f>B12+(7/0.017)*(B13*B50-B28*B51)</f>
        <v>0.384253622973049</v>
      </c>
      <c r="C67">
        <f>C12+(7/0.017)*(C13*C50-C28*C51)</f>
        <v>0.33769834524815673</v>
      </c>
      <c r="D67">
        <f>D12+(7/0.017)*(D13*D50-D28*D51)</f>
        <v>-0.11466715620826547</v>
      </c>
      <c r="E67">
        <f>E12+(7/0.017)*(E13*E50-E28*E51)</f>
        <v>0.12310345872989796</v>
      </c>
      <c r="F67">
        <f>F12+(7/0.017)*(F13*F50-F28*F51)</f>
        <v>0.5909595970994413</v>
      </c>
    </row>
    <row r="68" spans="1:6" ht="12.75">
      <c r="A68" t="s">
        <v>72</v>
      </c>
      <c r="B68">
        <f>B13+(8/0.017)*(B14*B50-B29*B51)</f>
        <v>0.11767177771349077</v>
      </c>
      <c r="C68">
        <f>C13+(8/0.017)*(C14*C50-C29*C51)</f>
        <v>-0.05830443054242573</v>
      </c>
      <c r="D68">
        <f>D13+(8/0.017)*(D14*D50-D29*D51)</f>
        <v>0.0532385522507665</v>
      </c>
      <c r="E68">
        <f>E13+(8/0.017)*(E14*E50-E29*E51)</f>
        <v>-0.08558776487838382</v>
      </c>
      <c r="F68">
        <f>F13+(8/0.017)*(F14*F50-F29*F51)</f>
        <v>0.08160179538605224</v>
      </c>
    </row>
    <row r="69" spans="1:6" ht="12.75">
      <c r="A69" t="s">
        <v>73</v>
      </c>
      <c r="B69">
        <f>B14+(9/0.017)*(B15*B50-B30*B51)</f>
        <v>-0.21511978554368463</v>
      </c>
      <c r="C69">
        <f>C14+(9/0.017)*(C15*C50-C30*C51)</f>
        <v>-0.02080567880127792</v>
      </c>
      <c r="D69">
        <f>D14+(9/0.017)*(D15*D50-D30*D51)</f>
        <v>0.09942884176911332</v>
      </c>
      <c r="E69">
        <f>E14+(9/0.017)*(E15*E50-E30*E51)</f>
        <v>0.04088281117978068</v>
      </c>
      <c r="F69">
        <f>F14+(9/0.017)*(F15*F50-F30*F51)</f>
        <v>0.06776972315859447</v>
      </c>
    </row>
    <row r="70" spans="1:6" ht="12.75">
      <c r="A70" t="s">
        <v>74</v>
      </c>
      <c r="B70">
        <f>B15+(10/0.017)*(B16*B50-B31*B51)</f>
        <v>-0.2977682473399542</v>
      </c>
      <c r="C70">
        <f>C15+(10/0.017)*(C16*C50-C31*C51)</f>
        <v>-0.16383752987316877</v>
      </c>
      <c r="D70">
        <f>D15+(10/0.017)*(D16*D50-D31*D51)</f>
        <v>-0.09954625245691526</v>
      </c>
      <c r="E70">
        <f>E15+(10/0.017)*(E16*E50-E31*E51)</f>
        <v>-0.24531964696958608</v>
      </c>
      <c r="F70">
        <f>F15+(10/0.017)*(F16*F50-F31*F51)</f>
        <v>-0.391076524491907</v>
      </c>
    </row>
    <row r="71" spans="1:6" ht="12.75">
      <c r="A71" t="s">
        <v>75</v>
      </c>
      <c r="B71">
        <f>B16+(11/0.017)*(B17*B50-B32*B51)</f>
        <v>-0.02604376050334393</v>
      </c>
      <c r="C71">
        <f>C16+(11/0.017)*(C17*C50-C32*C51)</f>
        <v>0.00017549349151834825</v>
      </c>
      <c r="D71">
        <f>D16+(11/0.017)*(D17*D50-D32*D51)</f>
        <v>-0.025570095423845668</v>
      </c>
      <c r="E71">
        <f>E16+(11/0.017)*(E17*E50-E32*E51)</f>
        <v>-0.06089426260275958</v>
      </c>
      <c r="F71">
        <f>F16+(11/0.017)*(F17*F50-F32*F51)</f>
        <v>-0.056497983782882</v>
      </c>
    </row>
    <row r="72" spans="1:6" ht="12.75">
      <c r="A72" t="s">
        <v>76</v>
      </c>
      <c r="B72">
        <f>B17+(12/0.017)*(B18*B50-B33*B51)</f>
        <v>-0.07061742967775816</v>
      </c>
      <c r="C72">
        <f>C17+(12/0.017)*(C18*C50-C33*C51)</f>
        <v>-0.02987728173328181</v>
      </c>
      <c r="D72">
        <f>D17+(12/0.017)*(D18*D50-D33*D51)</f>
        <v>-0.03434847073143457</v>
      </c>
      <c r="E72">
        <f>E17+(12/0.017)*(E18*E50-E33*E51)</f>
        <v>-0.025641916954816747</v>
      </c>
      <c r="F72">
        <f>F17+(12/0.017)*(F18*F50-F33*F51)</f>
        <v>-0.058089188267086755</v>
      </c>
    </row>
    <row r="73" spans="1:6" ht="12.75">
      <c r="A73" t="s">
        <v>77</v>
      </c>
      <c r="B73">
        <f>B18+(13/0.017)*(B19*B50-B34*B51)</f>
        <v>0.013900952237699936</v>
      </c>
      <c r="C73">
        <f>C18+(13/0.017)*(C19*C50-C34*C51)</f>
        <v>0.012711076141156151</v>
      </c>
      <c r="D73">
        <f>D18+(13/0.017)*(D19*D50-D34*D51)</f>
        <v>0.046554413986502084</v>
      </c>
      <c r="E73">
        <f>E18+(13/0.017)*(E19*E50-E34*E51)</f>
        <v>0.037269274797480226</v>
      </c>
      <c r="F73">
        <f>F18+(13/0.017)*(F19*F50-F34*F51)</f>
        <v>0.005898547195275355</v>
      </c>
    </row>
    <row r="74" spans="1:6" ht="12.75">
      <c r="A74" t="s">
        <v>78</v>
      </c>
      <c r="B74">
        <f>B19+(14/0.017)*(B20*B50-B35*B51)</f>
        <v>-0.19583538430785155</v>
      </c>
      <c r="C74">
        <f>C19+(14/0.017)*(C20*C50-C35*C51)</f>
        <v>-0.16812658151202017</v>
      </c>
      <c r="D74">
        <f>D19+(14/0.017)*(D20*D50-D35*D51)</f>
        <v>-0.1874089020554076</v>
      </c>
      <c r="E74">
        <f>E19+(14/0.017)*(E20*E50-E35*E51)</f>
        <v>-0.16925084485361944</v>
      </c>
      <c r="F74">
        <f>F19+(14/0.017)*(F20*F50-F35*F51)</f>
        <v>-0.1366906922328316</v>
      </c>
    </row>
    <row r="75" spans="1:6" ht="12.75">
      <c r="A75" t="s">
        <v>79</v>
      </c>
      <c r="B75" s="49">
        <f>B20</f>
        <v>0.00799113</v>
      </c>
      <c r="C75" s="49">
        <f>C20</f>
        <v>0.001929072</v>
      </c>
      <c r="D75" s="49">
        <f>D20</f>
        <v>0.0012897</v>
      </c>
      <c r="E75" s="49">
        <f>E20</f>
        <v>0.0003117319</v>
      </c>
      <c r="F75" s="49">
        <f>F20</f>
        <v>0.0005815031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178.11785504846435</v>
      </c>
      <c r="C82">
        <f>C22+(2/0.017)*(C8*C51+C23*C50)</f>
        <v>80.38215790100037</v>
      </c>
      <c r="D82">
        <f>D22+(2/0.017)*(D8*D51+D23*D50)</f>
        <v>-34.351243127058034</v>
      </c>
      <c r="E82">
        <f>E22+(2/0.017)*(E8*E51+E23*E50)</f>
        <v>-76.18683851219802</v>
      </c>
      <c r="F82">
        <f>F22+(2/0.017)*(F8*F51+F23*F50)</f>
        <v>-137.89650791367234</v>
      </c>
    </row>
    <row r="83" spans="1:6" ht="12.75">
      <c r="A83" t="s">
        <v>82</v>
      </c>
      <c r="B83">
        <f>B23+(3/0.017)*(B9*B51+B24*B50)</f>
        <v>-0.6595591348781862</v>
      </c>
      <c r="C83">
        <f>C23+(3/0.017)*(C9*C51+C24*C50)</f>
        <v>-1.103729944543314</v>
      </c>
      <c r="D83">
        <f>D23+(3/0.017)*(D9*D51+D24*D50)</f>
        <v>-3.8780566120214686</v>
      </c>
      <c r="E83">
        <f>E23+(3/0.017)*(E9*E51+E24*E50)</f>
        <v>-3.749621949760171</v>
      </c>
      <c r="F83">
        <f>F23+(3/0.017)*(F9*F51+F24*F50)</f>
        <v>3.05485681197185</v>
      </c>
    </row>
    <row r="84" spans="1:6" ht="12.75">
      <c r="A84" t="s">
        <v>83</v>
      </c>
      <c r="B84">
        <f>B24+(4/0.017)*(B10*B51+B25*B50)</f>
        <v>-0.1303799654063267</v>
      </c>
      <c r="C84">
        <f>C24+(4/0.017)*(C10*C51+C25*C50)</f>
        <v>0.47306866220075905</v>
      </c>
      <c r="D84">
        <f>D24+(4/0.017)*(D10*D51+D25*D50)</f>
        <v>0.9617521596516155</v>
      </c>
      <c r="E84">
        <f>E24+(4/0.017)*(E10*E51+E25*E50)</f>
        <v>2.6769382827751507</v>
      </c>
      <c r="F84">
        <f>F24+(4/0.017)*(F10*F51+F25*F50)</f>
        <v>2.9667077699852524</v>
      </c>
    </row>
    <row r="85" spans="1:6" ht="12.75">
      <c r="A85" t="s">
        <v>84</v>
      </c>
      <c r="B85">
        <f>B25+(5/0.017)*(B11*B51+B26*B50)</f>
        <v>-0.6618188842716513</v>
      </c>
      <c r="C85">
        <f>C25+(5/0.017)*(C11*C51+C26*C50)</f>
        <v>-0.9780562901344679</v>
      </c>
      <c r="D85">
        <f>D25+(5/0.017)*(D11*D51+D26*D50)</f>
        <v>-1.2165134470622105</v>
      </c>
      <c r="E85">
        <f>E25+(5/0.017)*(E11*E51+E26*E50)</f>
        <v>-1.328072521536992</v>
      </c>
      <c r="F85">
        <f>F25+(5/0.017)*(F11*F51+F26*F50)</f>
        <v>-2.2611747201866548</v>
      </c>
    </row>
    <row r="86" spans="1:6" ht="12.75">
      <c r="A86" t="s">
        <v>85</v>
      </c>
      <c r="B86">
        <f>B26+(6/0.017)*(B12*B51+B27*B50)</f>
        <v>0.18365539926503174</v>
      </c>
      <c r="C86">
        <f>C26+(6/0.017)*(C12*C51+C27*C50)</f>
        <v>0.7512656309763104</v>
      </c>
      <c r="D86">
        <f>D26+(6/0.017)*(D12*D51+D27*D50)</f>
        <v>-0.10662791662649215</v>
      </c>
      <c r="E86">
        <f>E26+(6/0.017)*(E12*E51+E27*E50)</f>
        <v>0.3191076941993876</v>
      </c>
      <c r="F86">
        <f>F26+(6/0.017)*(F12*F51+F27*F50)</f>
        <v>1.8756914106966411</v>
      </c>
    </row>
    <row r="87" spans="1:6" ht="12.75">
      <c r="A87" t="s">
        <v>86</v>
      </c>
      <c r="B87">
        <f>B27+(7/0.017)*(B13*B51+B28*B50)</f>
        <v>0.23095988759850036</v>
      </c>
      <c r="C87">
        <f>C27+(7/0.017)*(C13*C51+C28*C50)</f>
        <v>0.17885017327279545</v>
      </c>
      <c r="D87">
        <f>D27+(7/0.017)*(D13*D51+D28*D50)</f>
        <v>-0.5408974114928616</v>
      </c>
      <c r="E87">
        <f>E27+(7/0.017)*(E13*E51+E28*E50)</f>
        <v>-0.03945838915753825</v>
      </c>
      <c r="F87">
        <f>F27+(7/0.017)*(F13*F51+F28*F50)</f>
        <v>0.27804861320658764</v>
      </c>
    </row>
    <row r="88" spans="1:6" ht="12.75">
      <c r="A88" t="s">
        <v>87</v>
      </c>
      <c r="B88">
        <f>B28+(8/0.017)*(B14*B51+B29*B50)</f>
        <v>0.16577598590108775</v>
      </c>
      <c r="C88">
        <f>C28+(8/0.017)*(C14*C51+C29*C50)</f>
        <v>0.18073213451602854</v>
      </c>
      <c r="D88">
        <f>D28+(8/0.017)*(D14*D51+D29*D50)</f>
        <v>0.14094182243537523</v>
      </c>
      <c r="E88">
        <f>E28+(8/0.017)*(E14*E51+E29*E50)</f>
        <v>0.4152678703102873</v>
      </c>
      <c r="F88">
        <f>F28+(8/0.017)*(F14*F51+F29*F50)</f>
        <v>0.4376810302384138</v>
      </c>
    </row>
    <row r="89" spans="1:6" ht="12.75">
      <c r="A89" t="s">
        <v>88</v>
      </c>
      <c r="B89">
        <f>B29+(9/0.017)*(B15*B51+B30*B50)</f>
        <v>-0.00902703603292064</v>
      </c>
      <c r="C89">
        <f>C29+(9/0.017)*(C15*C51+C30*C50)</f>
        <v>0.013877634463345015</v>
      </c>
      <c r="D89">
        <f>D29+(9/0.017)*(D15*D51+D30*D50)</f>
        <v>-0.0670402325188457</v>
      </c>
      <c r="E89">
        <f>E29+(9/0.017)*(E15*E51+E30*E50)</f>
        <v>-0.04735457614791616</v>
      </c>
      <c r="F89">
        <f>F29+(9/0.017)*(F15*F51+F30*F50)</f>
        <v>-0.09925719664137629</v>
      </c>
    </row>
    <row r="90" spans="1:6" ht="12.75">
      <c r="A90" t="s">
        <v>89</v>
      </c>
      <c r="B90">
        <f>B30+(10/0.017)*(B16*B51+B31*B50)</f>
        <v>0.04511101730262974</v>
      </c>
      <c r="C90">
        <f>C30+(10/0.017)*(C16*C51+C31*C50)</f>
        <v>0.09880967669187547</v>
      </c>
      <c r="D90">
        <f>D30+(10/0.017)*(D16*D51+D31*D50)</f>
        <v>0.06634721051248729</v>
      </c>
      <c r="E90">
        <f>E30+(10/0.017)*(E16*E51+E31*E50)</f>
        <v>-0.10638707708106368</v>
      </c>
      <c r="F90">
        <f>F30+(10/0.017)*(F16*F51+F31*F50)</f>
        <v>0.321365274541951</v>
      </c>
    </row>
    <row r="91" spans="1:6" ht="12.75">
      <c r="A91" t="s">
        <v>90</v>
      </c>
      <c r="B91">
        <f>B31+(11/0.017)*(B17*B51+B32*B50)</f>
        <v>0.007065535542554308</v>
      </c>
      <c r="C91">
        <f>C31+(11/0.017)*(C17*C51+C32*C50)</f>
        <v>0.027403230462806658</v>
      </c>
      <c r="D91">
        <f>D31+(11/0.017)*(D17*D51+D32*D50)</f>
        <v>-0.03305033435102097</v>
      </c>
      <c r="E91">
        <f>E31+(11/0.017)*(E17*E51+E32*E50)</f>
        <v>0.027235978837513462</v>
      </c>
      <c r="F91">
        <f>F31+(11/0.017)*(F17*F51+F32*F50)</f>
        <v>0.02322544957109935</v>
      </c>
    </row>
    <row r="92" spans="1:6" ht="12.75">
      <c r="A92" t="s">
        <v>91</v>
      </c>
      <c r="B92">
        <f>B32+(12/0.017)*(B18*B51+B33*B50)</f>
        <v>0.04441891975472083</v>
      </c>
      <c r="C92">
        <f>C32+(12/0.017)*(C18*C51+C33*C50)</f>
        <v>0.04415314810131046</v>
      </c>
      <c r="D92">
        <f>D32+(12/0.017)*(D18*D51+D33*D50)</f>
        <v>0.016058714369179928</v>
      </c>
      <c r="E92">
        <f>E32+(12/0.017)*(E18*E51+E33*E50)</f>
        <v>0.06429327858893426</v>
      </c>
      <c r="F92">
        <f>F32+(12/0.017)*(F18*F51+F33*F50)</f>
        <v>0.06584563405626878</v>
      </c>
    </row>
    <row r="93" spans="1:6" ht="12.75">
      <c r="A93" t="s">
        <v>92</v>
      </c>
      <c r="B93">
        <f>B33+(13/0.017)*(B19*B51+B34*B50)</f>
        <v>0.12646219173212248</v>
      </c>
      <c r="C93">
        <f>C33+(13/0.017)*(C19*C51+C34*C50)</f>
        <v>0.101285855470244</v>
      </c>
      <c r="D93">
        <f>D33+(13/0.017)*(D19*D51+D34*D50)</f>
        <v>0.08945775147798324</v>
      </c>
      <c r="E93">
        <f>E33+(13/0.017)*(E19*E51+E34*E50)</f>
        <v>0.09671227782137903</v>
      </c>
      <c r="F93">
        <f>F33+(13/0.017)*(F19*F51+F34*F50)</f>
        <v>0.08587794267598112</v>
      </c>
    </row>
    <row r="94" spans="1:6" ht="12.75">
      <c r="A94" t="s">
        <v>93</v>
      </c>
      <c r="B94">
        <f>B34+(14/0.017)*(B20*B51+B35*B50)</f>
        <v>-0.03251664657753425</v>
      </c>
      <c r="C94">
        <f>C34+(14/0.017)*(C20*C51+C35*C50)</f>
        <v>-0.010092642506452141</v>
      </c>
      <c r="D94">
        <f>D34+(14/0.017)*(D20*D51+D35*D50)</f>
        <v>-0.0024388058561864577</v>
      </c>
      <c r="E94">
        <f>E34+(14/0.017)*(E20*E51+E35*E50)</f>
        <v>-0.013943809216761272</v>
      </c>
      <c r="F94">
        <f>F34+(14/0.017)*(F20*F51+F35*F50)</f>
        <v>-0.00981154772769352</v>
      </c>
    </row>
    <row r="95" spans="1:6" ht="12.75">
      <c r="A95" t="s">
        <v>94</v>
      </c>
      <c r="B95" s="49">
        <f>B35</f>
        <v>-0.006183812</v>
      </c>
      <c r="C95" s="49">
        <f>C35</f>
        <v>-0.006659723</v>
      </c>
      <c r="D95" s="49">
        <f>D35</f>
        <v>-0.0008397138</v>
      </c>
      <c r="E95" s="49">
        <f>E35</f>
        <v>-0.006338342</v>
      </c>
      <c r="F95" s="49">
        <f>F35</f>
        <v>-0.00557638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1.2432283912581883</v>
      </c>
      <c r="C103">
        <f>C63*10000/C62</f>
        <v>3.2571988317227425</v>
      </c>
      <c r="D103">
        <f>D63*10000/D62</f>
        <v>0.3216002436154128</v>
      </c>
      <c r="E103">
        <f>E63*10000/E62</f>
        <v>3.825746872191877</v>
      </c>
      <c r="F103">
        <f>F63*10000/F62</f>
        <v>-1.4221155979633788</v>
      </c>
      <c r="G103">
        <f>AVERAGE(C103:E103)</f>
        <v>2.4681819825100106</v>
      </c>
      <c r="H103">
        <f>STDEV(C103:E103)</f>
        <v>1.8806040492078981</v>
      </c>
      <c r="I103">
        <f>(B103*B4+C103*C4+D103*D4+E103*E4+F103*F4)/SUM(B4:F4)</f>
        <v>1.771183242013161</v>
      </c>
      <c r="K103">
        <f>(LN(H103)+LN(H123))/2-LN(K114*K115^3)</f>
        <v>-3.338493985022125</v>
      </c>
    </row>
    <row r="104" spans="1:11" ht="12.75">
      <c r="A104" t="s">
        <v>68</v>
      </c>
      <c r="B104">
        <f>B64*10000/B62</f>
        <v>0.06396596400167441</v>
      </c>
      <c r="C104">
        <f>C64*10000/C62</f>
        <v>-0.29534370254477216</v>
      </c>
      <c r="D104">
        <f>D64*10000/D62</f>
        <v>0.06042763185833611</v>
      </c>
      <c r="E104">
        <f>E64*10000/E62</f>
        <v>0.22888694972183554</v>
      </c>
      <c r="F104">
        <f>F64*10000/F62</f>
        <v>0.06611509647975879</v>
      </c>
      <c r="G104">
        <f>AVERAGE(C104:E104)</f>
        <v>-0.0020097069882001697</v>
      </c>
      <c r="H104">
        <f>STDEV(C104:E104)</f>
        <v>0.26763456457574036</v>
      </c>
      <c r="I104">
        <f>(B104*B4+C104*C4+D104*D4+E104*E4+F104*F4)/SUM(B4:F4)</f>
        <v>0.01661521596332543</v>
      </c>
      <c r="K104">
        <f>(LN(H104)+LN(H124))/2-LN(K114*K115^4)</f>
        <v>-3.8732144819324192</v>
      </c>
    </row>
    <row r="105" spans="1:11" ht="12.75">
      <c r="A105" t="s">
        <v>69</v>
      </c>
      <c r="B105">
        <f>B65*10000/B62</f>
        <v>-0.11766963670557394</v>
      </c>
      <c r="C105">
        <f>C65*10000/C62</f>
        <v>-1.5430723708622538</v>
      </c>
      <c r="D105">
        <f>D65*10000/D62</f>
        <v>-0.44700201199349804</v>
      </c>
      <c r="E105">
        <f>E65*10000/E62</f>
        <v>-1.268072999775733</v>
      </c>
      <c r="F105">
        <f>F65*10000/F62</f>
        <v>0.5210118407484434</v>
      </c>
      <c r="G105">
        <f>AVERAGE(C105:E105)</f>
        <v>-1.0860491275438282</v>
      </c>
      <c r="H105">
        <f>STDEV(C105:E105)</f>
        <v>0.5702561489755219</v>
      </c>
      <c r="I105">
        <f>(B105*B4+C105*C4+D105*D4+E105*E4+F105*F4)/SUM(B4:F4)</f>
        <v>-0.7312192976069992</v>
      </c>
      <c r="K105">
        <f>(LN(H105)+LN(H125))/2-LN(K114*K115^5)</f>
        <v>-3.8375195300202005</v>
      </c>
    </row>
    <row r="106" spans="1:11" ht="12.75">
      <c r="A106" t="s">
        <v>70</v>
      </c>
      <c r="B106">
        <f>B66*10000/B62</f>
        <v>1.5753335715000722</v>
      </c>
      <c r="C106">
        <f>C66*10000/C62</f>
        <v>0.49602739973925947</v>
      </c>
      <c r="D106">
        <f>D66*10000/D62</f>
        <v>2.2040522227886417</v>
      </c>
      <c r="E106">
        <f>E66*10000/E62</f>
        <v>0.8862664347222131</v>
      </c>
      <c r="F106">
        <f>F66*10000/F62</f>
        <v>13.020028963109601</v>
      </c>
      <c r="G106">
        <f>AVERAGE(C106:E106)</f>
        <v>1.195448685750038</v>
      </c>
      <c r="H106">
        <f>STDEV(C106:E106)</f>
        <v>0.8950041604937898</v>
      </c>
      <c r="I106">
        <f>(B106*B4+C106*C4+D106*D4+E106*E4+F106*F4)/SUM(B4:F4)</f>
        <v>2.8311768632281717</v>
      </c>
      <c r="K106">
        <f>(LN(H106)+LN(H126))/2-LN(K114*K115^6)</f>
        <v>-2.5832800953404105</v>
      </c>
    </row>
    <row r="107" spans="1:11" ht="12.75">
      <c r="A107" t="s">
        <v>71</v>
      </c>
      <c r="B107">
        <f>B67*10000/B62</f>
        <v>0.38425321512002475</v>
      </c>
      <c r="C107">
        <f>C67*10000/C62</f>
        <v>0.3376995494256126</v>
      </c>
      <c r="D107">
        <f>D67*10000/D62</f>
        <v>-0.11466765164225036</v>
      </c>
      <c r="E107">
        <f>E67*10000/E62</f>
        <v>0.12310229173495968</v>
      </c>
      <c r="F107">
        <f>F67*10000/F62</f>
        <v>0.5909663515556741</v>
      </c>
      <c r="G107">
        <f>AVERAGE(C107:E107)</f>
        <v>0.11537806317277398</v>
      </c>
      <c r="H107">
        <f>STDEV(C107:E107)</f>
        <v>0.2262824980652586</v>
      </c>
      <c r="I107">
        <f>(B107*B4+C107*C4+D107*D4+E107*E4+F107*F4)/SUM(B4:F4)</f>
        <v>0.21790093743212072</v>
      </c>
      <c r="K107">
        <f>(LN(H107)+LN(H127))/2-LN(K114*K115^7)</f>
        <v>-2.7547096218927596</v>
      </c>
    </row>
    <row r="108" spans="1:9" ht="12.75">
      <c r="A108" t="s">
        <v>72</v>
      </c>
      <c r="B108">
        <f>B68*10000/B62</f>
        <v>0.11767165281475842</v>
      </c>
      <c r="C108">
        <f>C68*10000/C62</f>
        <v>-0.058304638446556215</v>
      </c>
      <c r="D108">
        <f>D68*10000/D62</f>
        <v>0.05323878227468061</v>
      </c>
      <c r="E108">
        <f>E68*10000/E62</f>
        <v>-0.08558695352434534</v>
      </c>
      <c r="F108">
        <f>F68*10000/F62</f>
        <v>0.08160272806530501</v>
      </c>
      <c r="G108">
        <f>AVERAGE(C108:E108)</f>
        <v>-0.030217603232073648</v>
      </c>
      <c r="H108">
        <f>STDEV(C108:E108)</f>
        <v>0.07355139285146085</v>
      </c>
      <c r="I108">
        <f>(B108*B4+C108*C4+D108*D4+E108*E4+F108*F4)/SUM(B4:F4)</f>
        <v>0.006112529402394706</v>
      </c>
    </row>
    <row r="109" spans="1:9" ht="12.75">
      <c r="A109" t="s">
        <v>73</v>
      </c>
      <c r="B109">
        <f>B69*10000/B62</f>
        <v>-0.21511955721205708</v>
      </c>
      <c r="C109">
        <f>C69*10000/C62</f>
        <v>-0.020805752990949618</v>
      </c>
      <c r="D109">
        <f>D69*10000/D62</f>
        <v>0.09942927136402889</v>
      </c>
      <c r="E109">
        <f>E69*10000/E62</f>
        <v>0.04088242361931567</v>
      </c>
      <c r="F109">
        <f>F69*10000/F62</f>
        <v>0.06777049774222291</v>
      </c>
      <c r="G109">
        <f>AVERAGE(C109:E109)</f>
        <v>0.039835313997464976</v>
      </c>
      <c r="H109">
        <f>STDEV(C109:E109)</f>
        <v>0.06012435113438396</v>
      </c>
      <c r="I109">
        <f>(B109*B4+C109*C4+D109*D4+E109*E4+F109*F4)/SUM(B4:F4)</f>
        <v>0.006679508184250067</v>
      </c>
    </row>
    <row r="110" spans="1:11" ht="12.75">
      <c r="A110" t="s">
        <v>74</v>
      </c>
      <c r="B110">
        <f>B70*10000/B62</f>
        <v>-0.2977679312839096</v>
      </c>
      <c r="C110">
        <f>C70*10000/C62</f>
        <v>-0.16383811409119256</v>
      </c>
      <c r="D110">
        <f>D70*10000/D62</f>
        <v>-0.0995466825591186</v>
      </c>
      <c r="E110">
        <f>E70*10000/E62</f>
        <v>-0.24531732139084741</v>
      </c>
      <c r="F110">
        <f>F70*10000/F62</f>
        <v>-0.39108099435631277</v>
      </c>
      <c r="G110">
        <f>AVERAGE(C110:E110)</f>
        <v>-0.1695673726803862</v>
      </c>
      <c r="H110">
        <f>STDEV(C110:E110)</f>
        <v>0.07305400803062735</v>
      </c>
      <c r="I110">
        <f>(B110*B4+C110*C4+D110*D4+E110*E4+F110*F4)/SUM(B4:F4)</f>
        <v>-0.2177366635855759</v>
      </c>
      <c r="K110">
        <f>EXP(AVERAGE(K103:K107))</f>
        <v>0.0377245748977287</v>
      </c>
    </row>
    <row r="111" spans="1:9" ht="12.75">
      <c r="A111" t="s">
        <v>75</v>
      </c>
      <c r="B111">
        <f>B71*10000/B62</f>
        <v>-0.026043732860074355</v>
      </c>
      <c r="C111">
        <f>C71*10000/C62</f>
        <v>0.00017549411729963832</v>
      </c>
      <c r="D111">
        <f>D71*10000/D62</f>
        <v>-0.0255702059026845</v>
      </c>
      <c r="E111">
        <f>E71*10000/E62</f>
        <v>-0.06089368533793728</v>
      </c>
      <c r="F111">
        <f>F71*10000/F62</f>
        <v>-0.056498629534572256</v>
      </c>
      <c r="G111">
        <f>AVERAGE(C111:E111)</f>
        <v>-0.028762799041107383</v>
      </c>
      <c r="H111">
        <f>STDEV(C111:E111)</f>
        <v>0.030659511705906393</v>
      </c>
      <c r="I111">
        <f>(B111*B4+C111*C4+D111*D4+E111*E4+F111*F4)/SUM(B4:F4)</f>
        <v>-0.0320763349609716</v>
      </c>
    </row>
    <row r="112" spans="1:9" ht="12.75">
      <c r="A112" t="s">
        <v>76</v>
      </c>
      <c r="B112">
        <f>B72*10000/B62</f>
        <v>-0.07061735472327357</v>
      </c>
      <c r="C112">
        <f>C72*10000/C62</f>
        <v>-0.029877388270816305</v>
      </c>
      <c r="D112">
        <f>D72*10000/D62</f>
        <v>-0.03434861913835676</v>
      </c>
      <c r="E112">
        <f>E72*10000/E62</f>
        <v>-0.025641673874828557</v>
      </c>
      <c r="F112">
        <f>F72*10000/F62</f>
        <v>-0.05808985220567354</v>
      </c>
      <c r="G112">
        <f>AVERAGE(C112:E112)</f>
        <v>-0.029955893761333872</v>
      </c>
      <c r="H112">
        <f>STDEV(C112:E112)</f>
        <v>0.004354003478357614</v>
      </c>
      <c r="I112">
        <f>(B112*B4+C112*C4+D112*D4+E112*E4+F112*F4)/SUM(B4:F4)</f>
        <v>-0.03959853201378687</v>
      </c>
    </row>
    <row r="113" spans="1:9" ht="12.75">
      <c r="A113" t="s">
        <v>77</v>
      </c>
      <c r="B113">
        <f>B73*10000/B62</f>
        <v>0.01390093748300389</v>
      </c>
      <c r="C113">
        <f>C73*10000/C62</f>
        <v>0.01271112146678935</v>
      </c>
      <c r="D113">
        <f>D73*10000/D62</f>
        <v>0.04655461513074947</v>
      </c>
      <c r="E113">
        <f>E73*10000/E62</f>
        <v>0.03726892149258131</v>
      </c>
      <c r="F113">
        <f>F73*10000/F62</f>
        <v>0.00589861461355414</v>
      </c>
      <c r="G113">
        <f>AVERAGE(C113:E113)</f>
        <v>0.032178219363373374</v>
      </c>
      <c r="H113">
        <f>STDEV(C113:E113)</f>
        <v>0.017486622085808024</v>
      </c>
      <c r="I113">
        <f>(B113*B4+C113*C4+D113*D4+E113*E4+F113*F4)/SUM(B4:F4)</f>
        <v>0.0260177266711272</v>
      </c>
    </row>
    <row r="114" spans="1:11" ht="12.75">
      <c r="A114" t="s">
        <v>78</v>
      </c>
      <c r="B114">
        <f>B74*10000/B62</f>
        <v>-0.1958351764450001</v>
      </c>
      <c r="C114">
        <f>C74*10000/C62</f>
        <v>-0.16812718102410557</v>
      </c>
      <c r="D114">
        <f>D74*10000/D62</f>
        <v>-0.187409711779327</v>
      </c>
      <c r="E114">
        <f>E74*10000/E62</f>
        <v>-0.1692492403911512</v>
      </c>
      <c r="F114">
        <f>F74*10000/F62</f>
        <v>-0.13669225455841635</v>
      </c>
      <c r="G114">
        <f>AVERAGE(C114:E114)</f>
        <v>-0.17492871106486127</v>
      </c>
      <c r="H114">
        <f>STDEV(C114:E114)</f>
        <v>0.01082341389911977</v>
      </c>
      <c r="I114">
        <f>(B114*B4+C114*C4+D114*D4+E114*E4+F114*F4)/SUM(B4:F4)</f>
        <v>-0.17283856702803005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0.00799112151808508</v>
      </c>
      <c r="C115">
        <f>C75*10000/C62</f>
        <v>0.0019290788787574647</v>
      </c>
      <c r="D115">
        <f>D75*10000/D62</f>
        <v>0.0012897055723123468</v>
      </c>
      <c r="E115">
        <f>E75*10000/E62</f>
        <v>0.0003117289448470485</v>
      </c>
      <c r="F115">
        <f>F75*10000/F62</f>
        <v>0.0005815097463718627</v>
      </c>
      <c r="G115">
        <f>AVERAGE(C115:E115)</f>
        <v>0.0011768377986389534</v>
      </c>
      <c r="H115">
        <f>STDEV(C115:E115)</f>
        <v>0.0008145609571606645</v>
      </c>
      <c r="I115">
        <f>(B115*B4+C115*C4+D115*D4+E115*E4+F115*F4)/SUM(B4:F4)</f>
        <v>0.0020829624355492363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178.11766599128566</v>
      </c>
      <c r="C122">
        <f>C82*10000/C62</f>
        <v>80.38244453072113</v>
      </c>
      <c r="D122">
        <f>D82*10000/D62</f>
        <v>-34.35139154595871</v>
      </c>
      <c r="E122">
        <f>E82*10000/E62</f>
        <v>-76.18611627696738</v>
      </c>
      <c r="F122">
        <f>F82*10000/F62</f>
        <v>-137.89808402129785</v>
      </c>
      <c r="G122">
        <f>AVERAGE(C122:E122)</f>
        <v>-10.05168776406832</v>
      </c>
      <c r="H122">
        <f>STDEV(C122:E122)</f>
        <v>81.06346440452337</v>
      </c>
      <c r="I122">
        <f>(B122*B4+C122*C4+D122*D4+E122*E4+F122*F4)/SUM(B4:F4)</f>
        <v>0.0828021051836516</v>
      </c>
    </row>
    <row r="123" spans="1:9" ht="12.75">
      <c r="A123" t="s">
        <v>82</v>
      </c>
      <c r="B123">
        <f>B83*10000/B62</f>
        <v>-0.6595584348114287</v>
      </c>
      <c r="C123">
        <f>C83*10000/C62</f>
        <v>-1.103733880265047</v>
      </c>
      <c r="D123">
        <f>D83*10000/D62</f>
        <v>-3.878073367656687</v>
      </c>
      <c r="E123">
        <f>E83*10000/E62</f>
        <v>-3.749586404131469</v>
      </c>
      <c r="F123">
        <f>F83*10000/F62</f>
        <v>3.054891727889512</v>
      </c>
      <c r="G123">
        <f>AVERAGE(C123:E123)</f>
        <v>-2.910464550684401</v>
      </c>
      <c r="H123">
        <f>STDEV(C123:E123)</f>
        <v>1.5659929793982028</v>
      </c>
      <c r="I123">
        <f>(B123*B4+C123*C4+D123*D4+E123*E4+F123*F4)/SUM(B4:F4)</f>
        <v>-1.787060390235932</v>
      </c>
    </row>
    <row r="124" spans="1:9" ht="12.75">
      <c r="A124" t="s">
        <v>83</v>
      </c>
      <c r="B124">
        <f>B84*10000/B62</f>
        <v>-0.13037982701891793</v>
      </c>
      <c r="C124">
        <f>C84*10000/C62</f>
        <v>0.47307034908678064</v>
      </c>
      <c r="D124">
        <f>D84*10000/D62</f>
        <v>0.9617563150237437</v>
      </c>
      <c r="E124">
        <f>E84*10000/E62</f>
        <v>2.6769129059623595</v>
      </c>
      <c r="F124">
        <f>F84*10000/F62</f>
        <v>2.966741678390981</v>
      </c>
      <c r="G124">
        <f>AVERAGE(C124:E124)</f>
        <v>1.3705798566909613</v>
      </c>
      <c r="H124">
        <f>STDEV(C124:E124)</f>
        <v>1.1574035683546027</v>
      </c>
      <c r="I124">
        <f>(B124*B4+C124*C4+D124*D4+E124*E4+F124*F4)/SUM(B4:F4)</f>
        <v>1.366868394552571</v>
      </c>
    </row>
    <row r="125" spans="1:9" ht="12.75">
      <c r="A125" t="s">
        <v>84</v>
      </c>
      <c r="B125">
        <f>B85*10000/B62</f>
        <v>-0.6618181818063592</v>
      </c>
      <c r="C125">
        <f>C85*10000/C62</f>
        <v>-0.9780597777243591</v>
      </c>
      <c r="D125">
        <f>D85*10000/D62</f>
        <v>-1.2165187031627775</v>
      </c>
      <c r="E125">
        <f>E85*10000/E62</f>
        <v>-1.3280599316883694</v>
      </c>
      <c r="F125">
        <f>F85*10000/F62</f>
        <v>-2.2612005646026807</v>
      </c>
      <c r="G125">
        <f>AVERAGE(C125:E125)</f>
        <v>-1.1742128041918354</v>
      </c>
      <c r="H125">
        <f>STDEV(C125:E125)</f>
        <v>0.17879420784665537</v>
      </c>
      <c r="I125">
        <f>(B125*B4+C125*C4+D125*D4+E125*E4+F125*F4)/SUM(B4:F4)</f>
        <v>-1.2454076704878363</v>
      </c>
    </row>
    <row r="126" spans="1:9" ht="12.75">
      <c r="A126" t="s">
        <v>85</v>
      </c>
      <c r="B126">
        <f>B86*10000/B62</f>
        <v>0.18365520433021387</v>
      </c>
      <c r="C126">
        <f>C86*10000/C62</f>
        <v>0.7512683098675426</v>
      </c>
      <c r="D126">
        <f>D86*10000/D62</f>
        <v>-0.10662837732592328</v>
      </c>
      <c r="E126">
        <f>E86*10000/E62</f>
        <v>0.31910466912545593</v>
      </c>
      <c r="F126">
        <f>F86*10000/F62</f>
        <v>1.8757128491767028</v>
      </c>
      <c r="G126">
        <f>AVERAGE(C126:E126)</f>
        <v>0.32124820055569175</v>
      </c>
      <c r="H126">
        <f>STDEV(C126:E126)</f>
        <v>0.42895236043134816</v>
      </c>
      <c r="I126">
        <f>(B126*B4+C126*C4+D126*D4+E126*E4+F126*F4)/SUM(B4:F4)</f>
        <v>0.509260327155704</v>
      </c>
    </row>
    <row r="127" spans="1:9" ht="12.75">
      <c r="A127" t="s">
        <v>86</v>
      </c>
      <c r="B127">
        <f>B87*10000/B62</f>
        <v>0.23095964245393177</v>
      </c>
      <c r="C127">
        <f>C87*10000/C62</f>
        <v>0.1788508110234675</v>
      </c>
      <c r="D127">
        <f>D87*10000/D62</f>
        <v>-0.5408997485086982</v>
      </c>
      <c r="E127">
        <f>E87*10000/E62</f>
        <v>-0.039458015100294896</v>
      </c>
      <c r="F127">
        <f>F87*10000/F62</f>
        <v>0.27805179120250767</v>
      </c>
      <c r="G127">
        <f>AVERAGE(C127:E127)</f>
        <v>-0.13383565086184185</v>
      </c>
      <c r="H127">
        <f>STDEV(C127:E127)</f>
        <v>0.3690400663690473</v>
      </c>
      <c r="I127">
        <f>(B127*B4+C127*C4+D127*D4+E127*E4+F127*F4)/SUM(B4:F4)</f>
        <v>-0.025926298150829922</v>
      </c>
    </row>
    <row r="128" spans="1:9" ht="12.75">
      <c r="A128" t="s">
        <v>87</v>
      </c>
      <c r="B128">
        <f>B88*10000/B62</f>
        <v>0.16577580994376906</v>
      </c>
      <c r="C128">
        <f>C88*10000/C62</f>
        <v>0.18073277897746876</v>
      </c>
      <c r="D128">
        <f>D88*10000/D62</f>
        <v>0.14094243139238644</v>
      </c>
      <c r="E128">
        <f>E88*10000/E62</f>
        <v>0.41526393365807873</v>
      </c>
      <c r="F128">
        <f>F88*10000/F62</f>
        <v>0.43768603277560447</v>
      </c>
      <c r="G128">
        <f>AVERAGE(C128:E128)</f>
        <v>0.24564638134264463</v>
      </c>
      <c r="H128">
        <f>STDEV(C128:E128)</f>
        <v>0.14823428577877887</v>
      </c>
      <c r="I128">
        <f>(B128*B4+C128*C4+D128*D4+E128*E4+F128*F4)/SUM(B4:F4)</f>
        <v>0.25977813940754163</v>
      </c>
    </row>
    <row r="129" spans="1:9" ht="12.75">
      <c r="A129" t="s">
        <v>88</v>
      </c>
      <c r="B129">
        <f>B89*10000/B62</f>
        <v>-0.009027026451478265</v>
      </c>
      <c r="C129">
        <f>C89*10000/C62</f>
        <v>0.01387768394873574</v>
      </c>
      <c r="D129">
        <f>D89*10000/D62</f>
        <v>-0.06704052217466906</v>
      </c>
      <c r="E129">
        <f>E89*10000/E62</f>
        <v>-0.047354127236478256</v>
      </c>
      <c r="F129">
        <f>F89*10000/F62</f>
        <v>-0.09925833111553288</v>
      </c>
      <c r="G129">
        <f>AVERAGE(C129:E129)</f>
        <v>-0.03350565515413719</v>
      </c>
      <c r="H129">
        <f>STDEV(C129:E129)</f>
        <v>0.04219921983661536</v>
      </c>
      <c r="I129">
        <f>(B129*B4+C129*C4+D129*D4+E129*E4+F129*F4)/SUM(B4:F4)</f>
        <v>-0.0387486539435938</v>
      </c>
    </row>
    <row r="130" spans="1:9" ht="12.75">
      <c r="A130" t="s">
        <v>89</v>
      </c>
      <c r="B130">
        <f>B90*10000/B62</f>
        <v>0.04511096942106471</v>
      </c>
      <c r="C130">
        <f>C90*10000/C62</f>
        <v>0.09881002903113555</v>
      </c>
      <c r="D130">
        <f>D90*10000/D62</f>
        <v>0.06634749717402122</v>
      </c>
      <c r="E130">
        <f>E90*10000/E62</f>
        <v>-0.10638606855391314</v>
      </c>
      <c r="F130">
        <f>F90*10000/F62</f>
        <v>0.32136894763177354</v>
      </c>
      <c r="G130">
        <f>AVERAGE(C130:E130)</f>
        <v>0.01959048588374788</v>
      </c>
      <c r="H130">
        <f>STDEV(C130:E130)</f>
        <v>0.11029969716473507</v>
      </c>
      <c r="I130">
        <f>(B130*B4+C130*C4+D130*D4+E130*E4+F130*F4)/SUM(B4:F4)</f>
        <v>0.06362902759862546</v>
      </c>
    </row>
    <row r="131" spans="1:9" ht="12.75">
      <c r="A131" t="s">
        <v>90</v>
      </c>
      <c r="B131">
        <f>B91*10000/B62</f>
        <v>0.007065528043080349</v>
      </c>
      <c r="C131">
        <f>C91*10000/C62</f>
        <v>0.027403328178276117</v>
      </c>
      <c r="D131">
        <f>D91*10000/D62</f>
        <v>-0.033050477149180364</v>
      </c>
      <c r="E131">
        <f>E91*10000/E62</f>
        <v>0.027235720646153358</v>
      </c>
      <c r="F131">
        <f>F91*10000/F62</f>
        <v>0.023225715029657572</v>
      </c>
      <c r="G131">
        <f>AVERAGE(C131:E131)</f>
        <v>0.00719619055841637</v>
      </c>
      <c r="H131">
        <f>STDEV(C131:E131)</f>
        <v>0.034854737400323195</v>
      </c>
      <c r="I131">
        <f>(B131*B4+C131*C4+D131*D4+E131*E4+F131*F4)/SUM(B4:F4)</f>
        <v>0.009326893058694441</v>
      </c>
    </row>
    <row r="132" spans="1:9" ht="12.75">
      <c r="A132" t="s">
        <v>91</v>
      </c>
      <c r="B132">
        <f>B92*10000/B62</f>
        <v>0.044418872607759355</v>
      </c>
      <c r="C132">
        <f>C92*10000/C62</f>
        <v>0.044153305544265976</v>
      </c>
      <c r="D132">
        <f>D92*10000/D62</f>
        <v>0.016058783752891142</v>
      </c>
      <c r="E132">
        <f>E92*10000/E62</f>
        <v>0.06429266910215416</v>
      </c>
      <c r="F132">
        <f>F92*10000/F62</f>
        <v>0.0658463866482489</v>
      </c>
      <c r="G132">
        <f>AVERAGE(C132:E132)</f>
        <v>0.04150158613310376</v>
      </c>
      <c r="H132">
        <f>STDEV(C132:E132)</f>
        <v>0.02422603219365717</v>
      </c>
      <c r="I132">
        <f>(B132*B4+C132*C4+D132*D4+E132*E4+F132*F4)/SUM(B4:F4)</f>
        <v>0.04518191083990031</v>
      </c>
    </row>
    <row r="133" spans="1:9" ht="12.75">
      <c r="A133" t="s">
        <v>92</v>
      </c>
      <c r="B133">
        <f>B93*10000/B62</f>
        <v>0.1264620575031022</v>
      </c>
      <c r="C133">
        <f>C93*10000/C62</f>
        <v>0.10128621663915546</v>
      </c>
      <c r="D133">
        <f>D93*10000/D62</f>
        <v>0.08945813799153916</v>
      </c>
      <c r="E133">
        <f>E93*10000/E62</f>
        <v>0.09671136100929388</v>
      </c>
      <c r="F133">
        <f>F93*10000/F62</f>
        <v>0.08587892423006367</v>
      </c>
      <c r="G133">
        <f>AVERAGE(C133:E133)</f>
        <v>0.09581857187999616</v>
      </c>
      <c r="H133">
        <f>STDEV(C133:E133)</f>
        <v>0.005964366307127126</v>
      </c>
      <c r="I133">
        <f>(B133*B4+C133*C4+D133*D4+E133*E4+F133*F4)/SUM(B4:F4)</f>
        <v>0.09892338319088005</v>
      </c>
    </row>
    <row r="134" spans="1:9" ht="12.75">
      <c r="A134" t="s">
        <v>93</v>
      </c>
      <c r="B134">
        <f>B94*10000/B62</f>
        <v>-0.032516612063838476</v>
      </c>
      <c r="C134">
        <f>C94*10000/C62</f>
        <v>-0.010092678495176241</v>
      </c>
      <c r="D134">
        <f>D94*10000/D62</f>
        <v>-0.00243881639335633</v>
      </c>
      <c r="E134">
        <f>E94*10000/E62</f>
        <v>-0.013943677032377954</v>
      </c>
      <c r="F134">
        <f>F94*10000/F62</f>
        <v>-0.009811659870164897</v>
      </c>
      <c r="G134">
        <f>AVERAGE(C134:E134)</f>
        <v>-0.008825057306970176</v>
      </c>
      <c r="H134">
        <f>STDEV(C134:E134)</f>
        <v>0.005856244717258575</v>
      </c>
      <c r="I134">
        <f>(B134*B4+C134*C4+D134*D4+E134*E4+F134*F4)/SUM(B4:F4)</f>
        <v>-0.012384850381871345</v>
      </c>
    </row>
    <row r="135" spans="1:9" ht="12.75">
      <c r="A135" t="s">
        <v>94</v>
      </c>
      <c r="B135">
        <f>B95*10000/B62</f>
        <v>-0.006183805436401703</v>
      </c>
      <c r="C135">
        <f>C95*10000/C62</f>
        <v>-0.006659746747490657</v>
      </c>
      <c r="D135">
        <f>D95*10000/D62</f>
        <v>-0.0008397174280899244</v>
      </c>
      <c r="E135">
        <f>E95*10000/E62</f>
        <v>-0.006338281913848828</v>
      </c>
      <c r="F135">
        <f>F95*10000/F62</f>
        <v>-0.005576443736023295</v>
      </c>
      <c r="G135">
        <f>AVERAGE(C135:E135)</f>
        <v>-0.0046125820298098036</v>
      </c>
      <c r="H135">
        <f>STDEV(C135:E135)</f>
        <v>0.0032713476408049737</v>
      </c>
      <c r="I135">
        <f>(B135*B4+C135*C4+D135*D4+E135*E4+F135*F4)/SUM(B4:F4)</f>
        <v>-0.004969342599188429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2004-09-01T10:26:19Z</cp:lastPrinted>
  <dcterms:created xsi:type="dcterms:W3CDTF">2004-09-01T10:26:19Z</dcterms:created>
  <dcterms:modified xsi:type="dcterms:W3CDTF">2004-09-01T12:52:48Z</dcterms:modified>
  <cp:category/>
  <cp:version/>
  <cp:contentType/>
  <cp:contentStatus/>
</cp:coreProperties>
</file>