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0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<sst xmlns="http://schemas.openxmlformats.org/spreadsheetml/2006/main" count="204" uniqueCount="98">
  <si>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02/09/2004       08:07:26</t>
  </si>
  <si>
    <t>LISSNER</t>
  </si>
  <si>
    <t>HCMQAP315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</si>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</sst>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-0.003762</v>
      </c>
      <c r="D4" s="13">
        <v>-0.003761</v>
      </c>
      <c r="E4" s="13">
        <v>-0.003763</v>
      </c>
      <c r="F4" s="24">
        <v>-0.002089</v>
      </c>
      <c r="G4" s="34">
        <v>-0.011724</v>
      </c>
    </row>
    <row r="5" spans="1:7" ht="12.75" thickBot="1">
      <c r="A5" s="44" t="s">
        <v>13</v>
      </c>
      <c r="B5" s="45">
        <v>6.459998</v>
      </c>
      <c r="C5" s="46">
        <v>2.106926</v>
      </c>
      <c r="D5" s="46">
        <v>-0.63639</v>
      </c>
      <c r="E5" s="46">
        <v>-2.521849</v>
      </c>
      <c r="F5" s="47">
        <v>-5.134343</v>
      </c>
      <c r="G5" s="48">
        <v>5.958402</v>
      </c>
    </row>
    <row r="6" spans="1:7" ht="12.75" thickTop="1">
      <c r="A6" s="6" t="s">
        <v>14</v>
      </c>
      <c r="B6" s="39">
        <v>-90.9922</v>
      </c>
      <c r="C6" s="40">
        <v>55.496</v>
      </c>
      <c r="D6" s="40">
        <v>25.50896</v>
      </c>
      <c r="E6" s="40">
        <v>23.68414</v>
      </c>
      <c r="F6" s="41">
        <v>-90.04701</v>
      </c>
      <c r="G6" s="42">
        <v>0.007302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0.1141408</v>
      </c>
      <c r="C8" s="14">
        <v>-0.1664737</v>
      </c>
      <c r="D8" s="14">
        <v>1.328567</v>
      </c>
      <c r="E8" s="14">
        <v>0.04815331</v>
      </c>
      <c r="F8" s="25">
        <v>-0.7225867</v>
      </c>
      <c r="G8" s="35">
        <v>0.2110649</v>
      </c>
    </row>
    <row r="9" spans="1:7" ht="12">
      <c r="A9" s="20" t="s">
        <v>17</v>
      </c>
      <c r="B9" s="29">
        <v>0.379574</v>
      </c>
      <c r="C9" s="14">
        <v>0.07479064</v>
      </c>
      <c r="D9" s="14">
        <v>0.6677746</v>
      </c>
      <c r="E9" s="14">
        <v>-0.3144233</v>
      </c>
      <c r="F9" s="25">
        <v>-1.183459</v>
      </c>
      <c r="G9" s="35">
        <v>-0.0003684501</v>
      </c>
    </row>
    <row r="10" spans="1:7" ht="12">
      <c r="A10" s="20" t="s">
        <v>18</v>
      </c>
      <c r="B10" s="29">
        <v>-0.3173601</v>
      </c>
      <c r="C10" s="14">
        <v>-0.1163756</v>
      </c>
      <c r="D10" s="14">
        <v>-0.1988355</v>
      </c>
      <c r="E10" s="14">
        <v>0.2221355</v>
      </c>
      <c r="F10" s="25">
        <v>-0.1395099</v>
      </c>
      <c r="G10" s="35">
        <v>-0.08684311</v>
      </c>
    </row>
    <row r="11" spans="1:7" ht="12">
      <c r="A11" s="21" t="s">
        <v>19</v>
      </c>
      <c r="B11" s="49">
        <v>2.072333</v>
      </c>
      <c r="C11" s="50">
        <v>-0.1544782</v>
      </c>
      <c r="D11" s="50">
        <v>-0.1508426</v>
      </c>
      <c r="E11" s="50">
        <v>-0.6818039</v>
      </c>
      <c r="F11" s="51">
        <v>13.0418</v>
      </c>
      <c r="G11" s="37">
        <v>1.804721</v>
      </c>
    </row>
    <row r="12" spans="1:7" ht="12">
      <c r="A12" s="20" t="s">
        <v>20</v>
      </c>
      <c r="B12" s="29">
        <v>0.377578</v>
      </c>
      <c r="C12" s="14">
        <v>0.3214384</v>
      </c>
      <c r="D12" s="14">
        <v>0.06887628</v>
      </c>
      <c r="E12" s="14">
        <v>0.2401954</v>
      </c>
      <c r="F12" s="25">
        <v>-0.04197277</v>
      </c>
      <c r="G12" s="35">
        <v>0.2006824</v>
      </c>
    </row>
    <row r="13" spans="1:7" ht="12">
      <c r="A13" s="20" t="s">
        <v>21</v>
      </c>
      <c r="B13" s="29">
        <v>-0.097062</v>
      </c>
      <c r="C13" s="14">
        <v>-0.03998352</v>
      </c>
      <c r="D13" s="14">
        <v>0.2031498</v>
      </c>
      <c r="E13" s="14">
        <v>-0.01596839</v>
      </c>
      <c r="F13" s="25">
        <v>-0.02709354</v>
      </c>
      <c r="G13" s="35">
        <v>0.01775113</v>
      </c>
    </row>
    <row r="14" spans="1:7" ht="12">
      <c r="A14" s="20" t="s">
        <v>22</v>
      </c>
      <c r="B14" s="29">
        <v>-0.0425503</v>
      </c>
      <c r="C14" s="14">
        <v>-0.1535566</v>
      </c>
      <c r="D14" s="14">
        <v>0.03852179</v>
      </c>
      <c r="E14" s="14">
        <v>-0.01987272</v>
      </c>
      <c r="F14" s="25">
        <v>0.1602654</v>
      </c>
      <c r="G14" s="35">
        <v>-0.01719662</v>
      </c>
    </row>
    <row r="15" spans="1:7" ht="12">
      <c r="A15" s="21" t="s">
        <v>23</v>
      </c>
      <c r="B15" s="31">
        <v>-0.4115975</v>
      </c>
      <c r="C15" s="16">
        <v>-0.1400775</v>
      </c>
      <c r="D15" s="16">
        <v>-0.09350831</v>
      </c>
      <c r="E15" s="16">
        <v>-0.02158888</v>
      </c>
      <c r="F15" s="27">
        <v>-0.3750836</v>
      </c>
      <c r="G15" s="37">
        <v>-0.1710017</v>
      </c>
    </row>
    <row r="16" spans="1:7" ht="12">
      <c r="A16" s="20" t="s">
        <v>24</v>
      </c>
      <c r="B16" s="29">
        <v>0.0243429</v>
      </c>
      <c r="C16" s="14">
        <v>-0.03549293</v>
      </c>
      <c r="D16" s="14">
        <v>-0.0333576</v>
      </c>
      <c r="E16" s="14">
        <v>0.01657532</v>
      </c>
      <c r="F16" s="25">
        <v>-0.01160613</v>
      </c>
      <c r="G16" s="35">
        <v>-0.01060769</v>
      </c>
    </row>
    <row r="17" spans="1:7" ht="12">
      <c r="A17" s="20" t="s">
        <v>25</v>
      </c>
      <c r="B17" s="29">
        <v>-0.03458264</v>
      </c>
      <c r="C17" s="14">
        <v>-0.03265357</v>
      </c>
      <c r="D17" s="14">
        <v>-0.04966817</v>
      </c>
      <c r="E17" s="14">
        <v>-0.04509252</v>
      </c>
      <c r="F17" s="25">
        <v>-0.01741961</v>
      </c>
      <c r="G17" s="35">
        <v>-0.03798502</v>
      </c>
    </row>
    <row r="18" spans="1:7" ht="12">
      <c r="A18" s="20" t="s">
        <v>26</v>
      </c>
      <c r="B18" s="29">
        <v>0.03181762</v>
      </c>
      <c r="C18" s="14">
        <v>0.01993137</v>
      </c>
      <c r="D18" s="14">
        <v>0.0308408</v>
      </c>
      <c r="E18" s="14">
        <v>0.0167395</v>
      </c>
      <c r="F18" s="25">
        <v>0.009662229</v>
      </c>
      <c r="G18" s="35">
        <v>0.02212492</v>
      </c>
    </row>
    <row r="19" spans="1:7" ht="12">
      <c r="A19" s="21" t="s">
        <v>27</v>
      </c>
      <c r="B19" s="31">
        <v>-0.2124281</v>
      </c>
      <c r="C19" s="16">
        <v>-0.1955049</v>
      </c>
      <c r="D19" s="16">
        <v>-0.1975789</v>
      </c>
      <c r="E19" s="16">
        <v>-0.2070672</v>
      </c>
      <c r="F19" s="27">
        <v>-0.1571633</v>
      </c>
      <c r="G19" s="37">
        <v>-0.1961083</v>
      </c>
    </row>
    <row r="20" spans="1:7" ht="12.75" thickBot="1">
      <c r="A20" s="44" t="s">
        <v>28</v>
      </c>
      <c r="B20" s="45">
        <v>0.003110602</v>
      </c>
      <c r="C20" s="46">
        <v>0.005829867</v>
      </c>
      <c r="D20" s="46">
        <v>-0.001900289</v>
      </c>
      <c r="E20" s="46">
        <v>-0.006006562</v>
      </c>
      <c r="F20" s="47">
        <v>-0.008066112</v>
      </c>
      <c r="G20" s="48">
        <v>-0.001128411</v>
      </c>
    </row>
    <row r="21" spans="1:7" ht="12.75" thickTop="1">
      <c r="A21" s="6" t="s">
        <v>29</v>
      </c>
      <c r="B21" s="39">
        <v>-64.75229</v>
      </c>
      <c r="C21" s="40">
        <v>63.02316</v>
      </c>
      <c r="D21" s="40">
        <v>42.2581</v>
      </c>
      <c r="E21" s="40">
        <v>-3.596295</v>
      </c>
      <c r="F21" s="41">
        <v>-112.9428</v>
      </c>
      <c r="G21" s="43">
        <v>0.01288797</v>
      </c>
    </row>
    <row r="22" spans="1:7" ht="12">
      <c r="A22" s="20" t="s">
        <v>30</v>
      </c>
      <c r="B22" s="29">
        <v>129.2071</v>
      </c>
      <c r="C22" s="14">
        <v>42.13878</v>
      </c>
      <c r="D22" s="14">
        <v>-12.7278</v>
      </c>
      <c r="E22" s="14">
        <v>-50.43741</v>
      </c>
      <c r="F22" s="25">
        <v>-102.6905</v>
      </c>
      <c r="G22" s="36">
        <v>0</v>
      </c>
    </row>
    <row r="23" spans="1:7" ht="12">
      <c r="A23" s="20" t="s">
        <v>31</v>
      </c>
      <c r="B23" s="29">
        <v>0.002503611</v>
      </c>
      <c r="C23" s="14">
        <v>-2.529274</v>
      </c>
      <c r="D23" s="14">
        <v>-1.102</v>
      </c>
      <c r="E23" s="14">
        <v>-2.982587</v>
      </c>
      <c r="F23" s="25">
        <v>2.979739</v>
      </c>
      <c r="G23" s="35">
        <v>-1.193013</v>
      </c>
    </row>
    <row r="24" spans="1:7" ht="12">
      <c r="A24" s="20" t="s">
        <v>32</v>
      </c>
      <c r="B24" s="29">
        <v>2.877115</v>
      </c>
      <c r="C24" s="14">
        <v>1.962068</v>
      </c>
      <c r="D24" s="14">
        <v>0.004805678</v>
      </c>
      <c r="E24" s="14">
        <v>-2.131744</v>
      </c>
      <c r="F24" s="25">
        <v>-0.03442494</v>
      </c>
      <c r="G24" s="35">
        <v>0.3712846</v>
      </c>
    </row>
    <row r="25" spans="1:7" ht="12">
      <c r="A25" s="20" t="s">
        <v>33</v>
      </c>
      <c r="B25" s="29">
        <v>-0.4388296</v>
      </c>
      <c r="C25" s="14">
        <v>-0.8070003</v>
      </c>
      <c r="D25" s="14">
        <v>-0.2043393</v>
      </c>
      <c r="E25" s="14">
        <v>-0.4294368</v>
      </c>
      <c r="F25" s="25">
        <v>-2.351723</v>
      </c>
      <c r="G25" s="35">
        <v>-0.7243791</v>
      </c>
    </row>
    <row r="26" spans="1:7" ht="12">
      <c r="A26" s="21" t="s">
        <v>34</v>
      </c>
      <c r="B26" s="31">
        <v>-0.06448549</v>
      </c>
      <c r="C26" s="16">
        <v>-0.5200057</v>
      </c>
      <c r="D26" s="16">
        <v>0.01583665</v>
      </c>
      <c r="E26" s="16">
        <v>0.8232627</v>
      </c>
      <c r="F26" s="27">
        <v>1.14623</v>
      </c>
      <c r="G26" s="37">
        <v>0.220776</v>
      </c>
    </row>
    <row r="27" spans="1:7" ht="12">
      <c r="A27" s="20" t="s">
        <v>35</v>
      </c>
      <c r="B27" s="29">
        <v>-0.1234525</v>
      </c>
      <c r="C27" s="14">
        <v>0.06421389</v>
      </c>
      <c r="D27" s="14">
        <v>0.02673723</v>
      </c>
      <c r="E27" s="14">
        <v>-0.2967275</v>
      </c>
      <c r="F27" s="25">
        <v>-0.07619452</v>
      </c>
      <c r="G27" s="35">
        <v>-0.07755666</v>
      </c>
    </row>
    <row r="28" spans="1:7" ht="12">
      <c r="A28" s="20" t="s">
        <v>36</v>
      </c>
      <c r="B28" s="29">
        <v>0.4330891</v>
      </c>
      <c r="C28" s="14">
        <v>0.4483392</v>
      </c>
      <c r="D28" s="14">
        <v>-0.01577652</v>
      </c>
      <c r="E28" s="14">
        <v>-0.2050077</v>
      </c>
      <c r="F28" s="25">
        <v>-0.2174396</v>
      </c>
      <c r="G28" s="35">
        <v>0.08826064</v>
      </c>
    </row>
    <row r="29" spans="1:7" ht="12">
      <c r="A29" s="20" t="s">
        <v>37</v>
      </c>
      <c r="B29" s="29">
        <v>-0.05610912</v>
      </c>
      <c r="C29" s="14">
        <v>0.05274613</v>
      </c>
      <c r="D29" s="14">
        <v>0.05010304</v>
      </c>
      <c r="E29" s="14">
        <v>-0.01805132</v>
      </c>
      <c r="F29" s="25">
        <v>-0.05181598</v>
      </c>
      <c r="G29" s="35">
        <v>0.005364495</v>
      </c>
    </row>
    <row r="30" spans="1:7" ht="12">
      <c r="A30" s="21" t="s">
        <v>38</v>
      </c>
      <c r="B30" s="31">
        <v>0.0153399</v>
      </c>
      <c r="C30" s="16">
        <v>0.102493</v>
      </c>
      <c r="D30" s="16">
        <v>0.07415312</v>
      </c>
      <c r="E30" s="16">
        <v>0.08838366</v>
      </c>
      <c r="F30" s="27">
        <v>0.2265568</v>
      </c>
      <c r="G30" s="37">
        <v>0.09625488</v>
      </c>
    </row>
    <row r="31" spans="1:7" ht="12">
      <c r="A31" s="20" t="s">
        <v>39</v>
      </c>
      <c r="B31" s="29">
        <v>-0.01259411</v>
      </c>
      <c r="C31" s="14">
        <v>0.02609667</v>
      </c>
      <c r="D31" s="14">
        <v>0.01603592</v>
      </c>
      <c r="E31" s="14">
        <v>-0.01996948</v>
      </c>
      <c r="F31" s="25">
        <v>0.02750429</v>
      </c>
      <c r="G31" s="35">
        <v>0.007184484</v>
      </c>
    </row>
    <row r="32" spans="1:7" ht="12">
      <c r="A32" s="20" t="s">
        <v>40</v>
      </c>
      <c r="B32" s="29">
        <v>0.03834073</v>
      </c>
      <c r="C32" s="14">
        <v>0.06676151</v>
      </c>
      <c r="D32" s="14">
        <v>0.02395727</v>
      </c>
      <c r="E32" s="14">
        <v>-0.01019374</v>
      </c>
      <c r="F32" s="25">
        <v>-0.01410292</v>
      </c>
      <c r="G32" s="35">
        <v>0.02302569</v>
      </c>
    </row>
    <row r="33" spans="1:7" ht="12">
      <c r="A33" s="20" t="s">
        <v>41</v>
      </c>
      <c r="B33" s="29">
        <v>0.1258013</v>
      </c>
      <c r="C33" s="14">
        <v>0.09606826</v>
      </c>
      <c r="D33" s="14">
        <v>0.100016</v>
      </c>
      <c r="E33" s="14">
        <v>0.09452963</v>
      </c>
      <c r="F33" s="25">
        <v>0.1099767</v>
      </c>
      <c r="G33" s="35">
        <v>0.1028045</v>
      </c>
    </row>
    <row r="34" spans="1:7" ht="12">
      <c r="A34" s="21" t="s">
        <v>42</v>
      </c>
      <c r="B34" s="31">
        <v>-0.02649357</v>
      </c>
      <c r="C34" s="16">
        <v>-0.008410194</v>
      </c>
      <c r="D34" s="16">
        <v>-0.001535364</v>
      </c>
      <c r="E34" s="16">
        <v>0.013652</v>
      </c>
      <c r="F34" s="27">
        <v>-0.01992073</v>
      </c>
      <c r="G34" s="37">
        <v>-0.005613121</v>
      </c>
    </row>
    <row r="35" spans="1:7" ht="12.75" thickBot="1">
      <c r="A35" s="22" t="s">
        <v>43</v>
      </c>
      <c r="B35" s="32">
        <v>-0.007682546</v>
      </c>
      <c r="C35" s="17">
        <v>-0.002627657</v>
      </c>
      <c r="D35" s="17">
        <v>0.0008638353</v>
      </c>
      <c r="E35" s="17">
        <v>-0.002724567</v>
      </c>
      <c r="F35" s="28">
        <v>-0.0008886606</v>
      </c>
      <c r="G35" s="38">
        <v>-0.002309312</v>
      </c>
    </row>
    <row r="36" spans="1:7" ht="12">
      <c r="A36" s="4" t="s">
        <v>44</v>
      </c>
      <c r="B36" s="3">
        <v>21.521</v>
      </c>
      <c r="C36" s="3">
        <v>21.50879</v>
      </c>
      <c r="D36" s="3">
        <v>21.50574</v>
      </c>
      <c r="E36" s="3">
        <v>21.49353</v>
      </c>
      <c r="F36" s="3">
        <v>21.48743</v>
      </c>
      <c r="G36" s="3"/>
    </row>
    <row r="37" spans="1:6" ht="12">
      <c r="A37" s="4" t="s">
        <v>45</v>
      </c>
      <c r="B37" s="2">
        <v>0.05747477</v>
      </c>
      <c r="C37" s="2">
        <v>-0.02848307</v>
      </c>
      <c r="D37" s="2">
        <v>-0.08646647</v>
      </c>
      <c r="E37" s="2">
        <v>-0.1322428</v>
      </c>
      <c r="F37" s="2">
        <v>-0.1734416</v>
      </c>
    </row>
    <row r="38" spans="1:7" ht="12">
      <c r="A38" s="4" t="s">
        <v>53</v>
      </c>
      <c r="B38" s="2">
        <v>0.000156083</v>
      </c>
      <c r="C38" s="2">
        <v>-9.479298E-05</v>
      </c>
      <c r="D38" s="2">
        <v>-4.327373E-05</v>
      </c>
      <c r="E38" s="2">
        <v>-4.029285E-05</v>
      </c>
      <c r="F38" s="2">
        <v>0.0001510923</v>
      </c>
      <c r="G38" s="2">
        <v>0.000278374</v>
      </c>
    </row>
    <row r="39" spans="1:7" ht="12.75" thickBot="1">
      <c r="A39" s="4" t="s">
        <v>54</v>
      </c>
      <c r="B39" s="2">
        <v>0.0001080622</v>
      </c>
      <c r="C39" s="2">
        <v>-0.0001067399</v>
      </c>
      <c r="D39" s="2">
        <v>-7.189384E-05</v>
      </c>
      <c r="E39" s="2">
        <v>0</v>
      </c>
      <c r="F39" s="2">
        <v>0.0001935543</v>
      </c>
      <c r="G39" s="2">
        <v>0.0009873208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3.116631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0.003762</v>
      </c>
      <c r="D4">
        <v>0.003761</v>
      </c>
      <c r="E4">
        <v>0.003763</v>
      </c>
      <c r="F4">
        <v>0.002089</v>
      </c>
      <c r="G4">
        <v>0.011724</v>
      </c>
    </row>
    <row r="5" spans="1:7" ht="12.75">
      <c r="A5" t="s">
        <v>13</v>
      </c>
      <c r="B5">
        <v>6.459998</v>
      </c>
      <c r="C5">
        <v>2.106926</v>
      </c>
      <c r="D5">
        <v>-0.63639</v>
      </c>
      <c r="E5">
        <v>-2.521849</v>
      </c>
      <c r="F5">
        <v>-5.134343</v>
      </c>
      <c r="G5">
        <v>5.958402</v>
      </c>
    </row>
    <row r="6" spans="1:7" ht="12.75">
      <c r="A6" t="s">
        <v>14</v>
      </c>
      <c r="B6" s="52">
        <v>-90.9922</v>
      </c>
      <c r="C6" s="52">
        <v>55.496</v>
      </c>
      <c r="D6" s="52">
        <v>25.50896</v>
      </c>
      <c r="E6" s="52">
        <v>23.68414</v>
      </c>
      <c r="F6" s="52">
        <v>-90.04701</v>
      </c>
      <c r="G6" s="52">
        <v>0.007302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0.1141408</v>
      </c>
      <c r="C8" s="52">
        <v>-0.1664737</v>
      </c>
      <c r="D8" s="52">
        <v>1.328567</v>
      </c>
      <c r="E8" s="52">
        <v>0.04815331</v>
      </c>
      <c r="F8" s="52">
        <v>-0.7225867</v>
      </c>
      <c r="G8" s="52">
        <v>0.2110649</v>
      </c>
    </row>
    <row r="9" spans="1:7" ht="12.75">
      <c r="A9" t="s">
        <v>17</v>
      </c>
      <c r="B9" s="52">
        <v>0.379574</v>
      </c>
      <c r="C9" s="52">
        <v>0.07479064</v>
      </c>
      <c r="D9" s="52">
        <v>0.6677746</v>
      </c>
      <c r="E9" s="52">
        <v>-0.3144233</v>
      </c>
      <c r="F9" s="52">
        <v>-1.183459</v>
      </c>
      <c r="G9" s="52">
        <v>-0.0003684501</v>
      </c>
    </row>
    <row r="10" spans="1:7" ht="12.75">
      <c r="A10" t="s">
        <v>18</v>
      </c>
      <c r="B10" s="52">
        <v>-0.3173601</v>
      </c>
      <c r="C10" s="52">
        <v>-0.1163756</v>
      </c>
      <c r="D10" s="52">
        <v>-0.1988355</v>
      </c>
      <c r="E10" s="52">
        <v>0.2221355</v>
      </c>
      <c r="F10" s="52">
        <v>-0.1395099</v>
      </c>
      <c r="G10" s="52">
        <v>-0.08684311</v>
      </c>
    </row>
    <row r="11" spans="1:7" ht="12.75">
      <c r="A11" t="s">
        <v>19</v>
      </c>
      <c r="B11" s="52">
        <v>2.072333</v>
      </c>
      <c r="C11" s="52">
        <v>-0.1544782</v>
      </c>
      <c r="D11" s="52">
        <v>-0.1508426</v>
      </c>
      <c r="E11" s="52">
        <v>-0.6818039</v>
      </c>
      <c r="F11" s="52">
        <v>13.0418</v>
      </c>
      <c r="G11" s="52">
        <v>1.804721</v>
      </c>
    </row>
    <row r="12" spans="1:7" ht="12.75">
      <c r="A12" t="s">
        <v>20</v>
      </c>
      <c r="B12" s="52">
        <v>0.377578</v>
      </c>
      <c r="C12" s="52">
        <v>0.3214384</v>
      </c>
      <c r="D12" s="52">
        <v>0.06887628</v>
      </c>
      <c r="E12" s="52">
        <v>0.2401954</v>
      </c>
      <c r="F12" s="52">
        <v>-0.04197277</v>
      </c>
      <c r="G12" s="52">
        <v>0.2006824</v>
      </c>
    </row>
    <row r="13" spans="1:7" ht="12.75">
      <c r="A13" t="s">
        <v>21</v>
      </c>
      <c r="B13" s="52">
        <v>-0.097062</v>
      </c>
      <c r="C13" s="52">
        <v>-0.03998352</v>
      </c>
      <c r="D13" s="52">
        <v>0.2031498</v>
      </c>
      <c r="E13" s="52">
        <v>-0.01596839</v>
      </c>
      <c r="F13" s="52">
        <v>-0.02709354</v>
      </c>
      <c r="G13" s="52">
        <v>0.01775113</v>
      </c>
    </row>
    <row r="14" spans="1:7" ht="12.75">
      <c r="A14" t="s">
        <v>22</v>
      </c>
      <c r="B14" s="52">
        <v>-0.0425503</v>
      </c>
      <c r="C14" s="52">
        <v>-0.1535566</v>
      </c>
      <c r="D14" s="52">
        <v>0.03852179</v>
      </c>
      <c r="E14" s="52">
        <v>-0.01987272</v>
      </c>
      <c r="F14" s="52">
        <v>0.1602654</v>
      </c>
      <c r="G14" s="52">
        <v>-0.01719662</v>
      </c>
    </row>
    <row r="15" spans="1:7" ht="12.75">
      <c r="A15" t="s">
        <v>23</v>
      </c>
      <c r="B15" s="52">
        <v>-0.4115975</v>
      </c>
      <c r="C15" s="52">
        <v>-0.1400775</v>
      </c>
      <c r="D15" s="52">
        <v>-0.09350831</v>
      </c>
      <c r="E15" s="52">
        <v>-0.02158888</v>
      </c>
      <c r="F15" s="52">
        <v>-0.3750836</v>
      </c>
      <c r="G15" s="52">
        <v>-0.1710017</v>
      </c>
    </row>
    <row r="16" spans="1:7" ht="12.75">
      <c r="A16" t="s">
        <v>24</v>
      </c>
      <c r="B16" s="52">
        <v>0.0243429</v>
      </c>
      <c r="C16" s="52">
        <v>-0.03549293</v>
      </c>
      <c r="D16" s="52">
        <v>-0.0333576</v>
      </c>
      <c r="E16" s="52">
        <v>0.01657532</v>
      </c>
      <c r="F16" s="52">
        <v>-0.01160613</v>
      </c>
      <c r="G16" s="52">
        <v>-0.01060769</v>
      </c>
    </row>
    <row r="17" spans="1:7" ht="12.75">
      <c r="A17" t="s">
        <v>25</v>
      </c>
      <c r="B17" s="52">
        <v>-0.03458264</v>
      </c>
      <c r="C17" s="52">
        <v>-0.03265357</v>
      </c>
      <c r="D17" s="52">
        <v>-0.04966817</v>
      </c>
      <c r="E17" s="52">
        <v>-0.04509252</v>
      </c>
      <c r="F17" s="52">
        <v>-0.01741961</v>
      </c>
      <c r="G17" s="52">
        <v>-0.03798502</v>
      </c>
    </row>
    <row r="18" spans="1:7" ht="12.75">
      <c r="A18" t="s">
        <v>26</v>
      </c>
      <c r="B18" s="52">
        <v>0.03181762</v>
      </c>
      <c r="C18" s="52">
        <v>0.01993137</v>
      </c>
      <c r="D18" s="52">
        <v>0.0308408</v>
      </c>
      <c r="E18" s="52">
        <v>0.0167395</v>
      </c>
      <c r="F18" s="52">
        <v>0.009662229</v>
      </c>
      <c r="G18" s="52">
        <v>0.02212492</v>
      </c>
    </row>
    <row r="19" spans="1:7" ht="12.75">
      <c r="A19" t="s">
        <v>27</v>
      </c>
      <c r="B19" s="52">
        <v>-0.2124281</v>
      </c>
      <c r="C19" s="52">
        <v>-0.1955049</v>
      </c>
      <c r="D19" s="52">
        <v>-0.1975789</v>
      </c>
      <c r="E19" s="52">
        <v>-0.2070672</v>
      </c>
      <c r="F19" s="52">
        <v>-0.1571633</v>
      </c>
      <c r="G19" s="52">
        <v>-0.1961083</v>
      </c>
    </row>
    <row r="20" spans="1:7" ht="12.75">
      <c r="A20" t="s">
        <v>28</v>
      </c>
      <c r="B20" s="52">
        <v>0.003110602</v>
      </c>
      <c r="C20" s="52">
        <v>0.005829867</v>
      </c>
      <c r="D20" s="52">
        <v>-0.001900289</v>
      </c>
      <c r="E20" s="52">
        <v>-0.006006562</v>
      </c>
      <c r="F20" s="52">
        <v>-0.008066112</v>
      </c>
      <c r="G20" s="52">
        <v>-0.001128411</v>
      </c>
    </row>
    <row r="21" spans="1:7" ht="12.75">
      <c r="A21" t="s">
        <v>29</v>
      </c>
      <c r="B21" s="52">
        <v>-64.75229</v>
      </c>
      <c r="C21" s="52">
        <v>63.02316</v>
      </c>
      <c r="D21" s="52">
        <v>42.2581</v>
      </c>
      <c r="E21" s="52">
        <v>-3.596295</v>
      </c>
      <c r="F21" s="52">
        <v>-112.9428</v>
      </c>
      <c r="G21" s="52">
        <v>0.01288797</v>
      </c>
    </row>
    <row r="22" spans="1:7" ht="12.75">
      <c r="A22" t="s">
        <v>30</v>
      </c>
      <c r="B22" s="52">
        <v>129.2071</v>
      </c>
      <c r="C22" s="52">
        <v>42.13878</v>
      </c>
      <c r="D22" s="52">
        <v>-12.7278</v>
      </c>
      <c r="E22" s="52">
        <v>-50.43741</v>
      </c>
      <c r="F22" s="52">
        <v>-102.6905</v>
      </c>
      <c r="G22" s="52">
        <v>0</v>
      </c>
    </row>
    <row r="23" spans="1:7" ht="12.75">
      <c r="A23" t="s">
        <v>31</v>
      </c>
      <c r="B23" s="52">
        <v>0.002503611</v>
      </c>
      <c r="C23" s="52">
        <v>-2.529274</v>
      </c>
      <c r="D23" s="52">
        <v>-1.102</v>
      </c>
      <c r="E23" s="52">
        <v>-2.982587</v>
      </c>
      <c r="F23" s="52">
        <v>2.979739</v>
      </c>
      <c r="G23" s="52">
        <v>-1.193013</v>
      </c>
    </row>
    <row r="24" spans="1:7" ht="12.75">
      <c r="A24" t="s">
        <v>32</v>
      </c>
      <c r="B24" s="52">
        <v>2.877115</v>
      </c>
      <c r="C24" s="52">
        <v>1.962068</v>
      </c>
      <c r="D24" s="52">
        <v>0.004805678</v>
      </c>
      <c r="E24" s="52">
        <v>-2.131744</v>
      </c>
      <c r="F24" s="52">
        <v>-0.03442494</v>
      </c>
      <c r="G24" s="52">
        <v>0.3712846</v>
      </c>
    </row>
    <row r="25" spans="1:7" ht="12.75">
      <c r="A25" t="s">
        <v>33</v>
      </c>
      <c r="B25" s="52">
        <v>-0.4388296</v>
      </c>
      <c r="C25" s="52">
        <v>-0.8070003</v>
      </c>
      <c r="D25" s="52">
        <v>-0.2043393</v>
      </c>
      <c r="E25" s="52">
        <v>-0.4294368</v>
      </c>
      <c r="F25" s="52">
        <v>-2.351723</v>
      </c>
      <c r="G25" s="52">
        <v>-0.7243791</v>
      </c>
    </row>
    <row r="26" spans="1:7" ht="12.75">
      <c r="A26" t="s">
        <v>34</v>
      </c>
      <c r="B26" s="52">
        <v>-0.06448549</v>
      </c>
      <c r="C26" s="52">
        <v>-0.5200057</v>
      </c>
      <c r="D26" s="52">
        <v>0.01583665</v>
      </c>
      <c r="E26" s="52">
        <v>0.8232627</v>
      </c>
      <c r="F26" s="52">
        <v>1.14623</v>
      </c>
      <c r="G26" s="52">
        <v>0.220776</v>
      </c>
    </row>
    <row r="27" spans="1:7" ht="12.75">
      <c r="A27" t="s">
        <v>35</v>
      </c>
      <c r="B27" s="52">
        <v>-0.1234525</v>
      </c>
      <c r="C27" s="52">
        <v>0.06421389</v>
      </c>
      <c r="D27" s="52">
        <v>0.02673723</v>
      </c>
      <c r="E27" s="52">
        <v>-0.2967275</v>
      </c>
      <c r="F27" s="52">
        <v>-0.07619452</v>
      </c>
      <c r="G27" s="52">
        <v>-0.07755666</v>
      </c>
    </row>
    <row r="28" spans="1:7" ht="12.75">
      <c r="A28" t="s">
        <v>36</v>
      </c>
      <c r="B28" s="52">
        <v>0.4330891</v>
      </c>
      <c r="C28" s="52">
        <v>0.4483392</v>
      </c>
      <c r="D28" s="52">
        <v>-0.01577652</v>
      </c>
      <c r="E28" s="52">
        <v>-0.2050077</v>
      </c>
      <c r="F28" s="52">
        <v>-0.2174396</v>
      </c>
      <c r="G28" s="52">
        <v>0.08826064</v>
      </c>
    </row>
    <row r="29" spans="1:7" ht="12.75">
      <c r="A29" t="s">
        <v>37</v>
      </c>
      <c r="B29" s="52">
        <v>-0.05610912</v>
      </c>
      <c r="C29" s="52">
        <v>0.05274613</v>
      </c>
      <c r="D29" s="52">
        <v>0.05010304</v>
      </c>
      <c r="E29" s="52">
        <v>-0.01805132</v>
      </c>
      <c r="F29" s="52">
        <v>-0.05181598</v>
      </c>
      <c r="G29" s="52">
        <v>0.005364495</v>
      </c>
    </row>
    <row r="30" spans="1:7" ht="12.75">
      <c r="A30" t="s">
        <v>38</v>
      </c>
      <c r="B30" s="52">
        <v>0.0153399</v>
      </c>
      <c r="C30" s="52">
        <v>0.102493</v>
      </c>
      <c r="D30" s="52">
        <v>0.07415312</v>
      </c>
      <c r="E30" s="52">
        <v>0.08838366</v>
      </c>
      <c r="F30" s="52">
        <v>0.2265568</v>
      </c>
      <c r="G30" s="52">
        <v>0.09625488</v>
      </c>
    </row>
    <row r="31" spans="1:7" ht="12.75">
      <c r="A31" t="s">
        <v>39</v>
      </c>
      <c r="B31" s="52">
        <v>-0.01259411</v>
      </c>
      <c r="C31" s="52">
        <v>0.02609667</v>
      </c>
      <c r="D31" s="52">
        <v>0.01603592</v>
      </c>
      <c r="E31" s="52">
        <v>-0.01996948</v>
      </c>
      <c r="F31" s="52">
        <v>0.02750429</v>
      </c>
      <c r="G31" s="52">
        <v>0.007184484</v>
      </c>
    </row>
    <row r="32" spans="1:7" ht="12.75">
      <c r="A32" t="s">
        <v>40</v>
      </c>
      <c r="B32" s="52">
        <v>0.03834073</v>
      </c>
      <c r="C32" s="52">
        <v>0.06676151</v>
      </c>
      <c r="D32" s="52">
        <v>0.02395727</v>
      </c>
      <c r="E32" s="52">
        <v>-0.01019374</v>
      </c>
      <c r="F32" s="52">
        <v>-0.01410292</v>
      </c>
      <c r="G32" s="52">
        <v>0.02302569</v>
      </c>
    </row>
    <row r="33" spans="1:7" ht="12.75">
      <c r="A33" t="s">
        <v>41</v>
      </c>
      <c r="B33" s="52">
        <v>0.1258013</v>
      </c>
      <c r="C33" s="52">
        <v>0.09606826</v>
      </c>
      <c r="D33" s="52">
        <v>0.100016</v>
      </c>
      <c r="E33" s="52">
        <v>0.09452963</v>
      </c>
      <c r="F33" s="52">
        <v>0.1099767</v>
      </c>
      <c r="G33" s="52">
        <v>0.1028045</v>
      </c>
    </row>
    <row r="34" spans="1:7" ht="12.75">
      <c r="A34" t="s">
        <v>42</v>
      </c>
      <c r="B34" s="52">
        <v>-0.02649357</v>
      </c>
      <c r="C34" s="52">
        <v>-0.008410194</v>
      </c>
      <c r="D34" s="52">
        <v>-0.001535364</v>
      </c>
      <c r="E34" s="52">
        <v>0.013652</v>
      </c>
      <c r="F34" s="52">
        <v>-0.01992073</v>
      </c>
      <c r="G34" s="52">
        <v>-0.005613121</v>
      </c>
    </row>
    <row r="35" spans="1:7" ht="12.75">
      <c r="A35" t="s">
        <v>43</v>
      </c>
      <c r="B35" s="52">
        <v>-0.007682546</v>
      </c>
      <c r="C35" s="52">
        <v>-0.002627657</v>
      </c>
      <c r="D35" s="52">
        <v>0.0008638353</v>
      </c>
      <c r="E35" s="52">
        <v>-0.002724567</v>
      </c>
      <c r="F35" s="52">
        <v>-0.0008886606</v>
      </c>
      <c r="G35" s="52">
        <v>-0.002309312</v>
      </c>
    </row>
    <row r="36" spans="1:6" ht="12.75">
      <c r="A36" t="s">
        <v>44</v>
      </c>
      <c r="B36" s="52">
        <v>21.521</v>
      </c>
      <c r="C36" s="52">
        <v>21.50879</v>
      </c>
      <c r="D36" s="52">
        <v>21.50574</v>
      </c>
      <c r="E36" s="52">
        <v>21.49353</v>
      </c>
      <c r="F36" s="52">
        <v>21.48743</v>
      </c>
    </row>
    <row r="37" spans="1:6" ht="12.75">
      <c r="A37" t="s">
        <v>45</v>
      </c>
      <c r="B37" s="52">
        <v>0.05747477</v>
      </c>
      <c r="C37" s="52">
        <v>-0.02848307</v>
      </c>
      <c r="D37" s="52">
        <v>-0.08646647</v>
      </c>
      <c r="E37" s="52">
        <v>-0.1322428</v>
      </c>
      <c r="F37" s="52">
        <v>-0.1734416</v>
      </c>
    </row>
    <row r="38" spans="1:7" ht="12.75">
      <c r="A38" t="s">
        <v>55</v>
      </c>
      <c r="B38" s="52">
        <v>0.000156083</v>
      </c>
      <c r="C38" s="52">
        <v>-9.479298E-05</v>
      </c>
      <c r="D38" s="52">
        <v>-4.327373E-05</v>
      </c>
      <c r="E38" s="52">
        <v>-4.029285E-05</v>
      </c>
      <c r="F38" s="52">
        <v>0.0001510923</v>
      </c>
      <c r="G38" s="52">
        <v>0.000278374</v>
      </c>
    </row>
    <row r="39" spans="1:7" ht="12.75">
      <c r="A39" t="s">
        <v>56</v>
      </c>
      <c r="B39" s="52">
        <v>0.0001080622</v>
      </c>
      <c r="C39" s="52">
        <v>-0.0001067399</v>
      </c>
      <c r="D39" s="52">
        <v>-7.189384E-05</v>
      </c>
      <c r="E39" s="52">
        <v>0</v>
      </c>
      <c r="F39" s="52">
        <v>0.0001935543</v>
      </c>
      <c r="G39" s="52">
        <v>0.0009873208</v>
      </c>
    </row>
    <row r="40" spans="2:5" ht="12.75">
      <c r="B40" t="s">
        <v>46</v>
      </c>
      <c r="C40" t="s">
        <v>47</v>
      </c>
      <c r="D40" t="s">
        <v>48</v>
      </c>
      <c r="E40">
        <v>3.116631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0.00015608298021994518</v>
      </c>
      <c r="C50">
        <f>-0.017/(C7*C7+C22*C22)*(C21*C22+C6*C7)</f>
        <v>-9.479298902550954E-05</v>
      </c>
      <c r="D50">
        <f>-0.017/(D7*D7+D22*D22)*(D21*D22+D6*D7)</f>
        <v>-4.327372694822632E-05</v>
      </c>
      <c r="E50">
        <f>-0.017/(E7*E7+E22*E22)*(E21*E22+E6*E7)</f>
        <v>-4.029284890410837E-05</v>
      </c>
      <c r="F50">
        <f>-0.017/(F7*F7+F22*F22)*(F21*F22+F6*F7)</f>
        <v>0.0001510922978627264</v>
      </c>
      <c r="G50">
        <f>(B50*B$4+C50*C$4+D50*D$4+E50*E$4+F50*F$4)/SUM(B$4:F$4)</f>
        <v>-1.7669436102815987E-07</v>
      </c>
    </row>
    <row r="51" spans="1:7" ht="12.75">
      <c r="A51" t="s">
        <v>59</v>
      </c>
      <c r="B51">
        <f>-0.017/(B7*B7+B22*B22)*(B21*B7-B6*B22)</f>
        <v>0.00010806219007664237</v>
      </c>
      <c r="C51">
        <f>-0.017/(C7*C7+C22*C22)*(C21*C7-C6*C22)</f>
        <v>-0.00010673992590899117</v>
      </c>
      <c r="D51">
        <f>-0.017/(D7*D7+D22*D22)*(D21*D7-D6*D22)</f>
        <v>-7.189384793418516E-05</v>
      </c>
      <c r="E51">
        <f>-0.017/(E7*E7+E22*E22)*(E21*E7-E6*E22)</f>
        <v>5.9104748059755435E-06</v>
      </c>
      <c r="F51">
        <f>-0.017/(F7*F7+F22*F22)*(F21*F7-F6*F22)</f>
        <v>0.00019355433436136723</v>
      </c>
      <c r="G51">
        <f>(B51*B$4+C51*C$4+D51*D$4+E51*E$4+F51*F$4)/SUM(B$4:F$4)</f>
        <v>-8.057789376857537E-08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10000.00206410477</v>
      </c>
      <c r="C62">
        <f>C7+(2/0.017)*(C8*C50-C23*C51)</f>
        <v>9999.970094825912</v>
      </c>
      <c r="D62">
        <f>D7+(2/0.017)*(D8*D50-D23*D51)</f>
        <v>9999.983915403998</v>
      </c>
      <c r="E62">
        <f>E7+(2/0.017)*(E8*E50-E23*E51)</f>
        <v>10000.001845678973</v>
      </c>
      <c r="F62">
        <f>F7+(2/0.017)*(F8*F50-F23*F51)</f>
        <v>9999.919303684279</v>
      </c>
    </row>
    <row r="63" spans="1:6" ht="12.75">
      <c r="A63" t="s">
        <v>67</v>
      </c>
      <c r="B63">
        <f>B8+(3/0.017)*(B9*B50-B24*B51)</f>
        <v>0.06972980467029058</v>
      </c>
      <c r="C63">
        <f>C8+(3/0.017)*(C9*C50-C24*C51)</f>
        <v>-0.13076640035911677</v>
      </c>
      <c r="D63">
        <f>D8+(3/0.017)*(D9*D50-D24*D51)</f>
        <v>1.323528482878822</v>
      </c>
      <c r="E63">
        <f>E8+(3/0.017)*(E9*E50-E24*E51)</f>
        <v>0.05261247995122718</v>
      </c>
      <c r="F63">
        <f>F8+(3/0.017)*(F9*F50-F24*F51)</f>
        <v>-0.7529658370686814</v>
      </c>
    </row>
    <row r="64" spans="1:6" ht="12.75">
      <c r="A64" t="s">
        <v>68</v>
      </c>
      <c r="B64">
        <f>B9+(4/0.017)*(B10*B50-B25*B51)</f>
        <v>0.3790766770436605</v>
      </c>
      <c r="C64">
        <f>C9+(4/0.017)*(C10*C50-C25*C51)</f>
        <v>0.057118272645436105</v>
      </c>
      <c r="D64">
        <f>D9+(4/0.017)*(D10*D50-D25*D51)</f>
        <v>0.6663425093113967</v>
      </c>
      <c r="E64">
        <f>E9+(4/0.017)*(E10*E50-E25*E51)</f>
        <v>-0.3159320757060188</v>
      </c>
      <c r="F64">
        <f>F9+(4/0.017)*(F10*F50-F25*F51)</f>
        <v>-1.0813161038819485</v>
      </c>
    </row>
    <row r="65" spans="1:6" ht="12.75">
      <c r="A65" t="s">
        <v>69</v>
      </c>
      <c r="B65">
        <f>B10+(5/0.017)*(B11*B50-B26*B51)</f>
        <v>-0.22017646649243966</v>
      </c>
      <c r="C65">
        <f>C10+(5/0.017)*(C11*C50-C26*C51)</f>
        <v>-0.1283938116391096</v>
      </c>
      <c r="D65">
        <f>D10+(5/0.017)*(D11*D50-D26*D51)</f>
        <v>-0.19658077082604486</v>
      </c>
      <c r="E65">
        <f>E10+(5/0.017)*(E11*E50-E26*E51)</f>
        <v>0.22878430825820073</v>
      </c>
      <c r="F65">
        <f>F10+(5/0.017)*(F11*F50-F26*F51)</f>
        <v>0.374801201644434</v>
      </c>
    </row>
    <row r="66" spans="1:6" ht="12.75">
      <c r="A66" t="s">
        <v>70</v>
      </c>
      <c r="B66">
        <f>B11+(6/0.017)*(B12*B50-B27*B51)</f>
        <v>2.09784148718562</v>
      </c>
      <c r="C66">
        <f>C11+(6/0.017)*(C12*C50-C27*C51)</f>
        <v>-0.16281323089269975</v>
      </c>
      <c r="D66">
        <f>D11+(6/0.017)*(D12*D50-D27*D51)</f>
        <v>-0.1512161144656923</v>
      </c>
      <c r="E66">
        <f>E11+(6/0.017)*(E12*E50-E27*E51)</f>
        <v>-0.6846007317223548</v>
      </c>
      <c r="F66">
        <f>F11+(6/0.017)*(F12*F50-F27*F51)</f>
        <v>13.04476682964716</v>
      </c>
    </row>
    <row r="67" spans="1:6" ht="12.75">
      <c r="A67" t="s">
        <v>71</v>
      </c>
      <c r="B67">
        <f>B12+(7/0.017)*(B13*B50-B28*B51)</f>
        <v>0.35206905999452875</v>
      </c>
      <c r="C67">
        <f>C12+(7/0.017)*(C13*C50-C28*C51)</f>
        <v>0.3427043383846237</v>
      </c>
      <c r="D67">
        <f>D12+(7/0.017)*(D13*D50-D28*D51)</f>
        <v>0.06478939847457753</v>
      </c>
      <c r="E67">
        <f>E12+(7/0.017)*(E13*E50-E28*E51)</f>
        <v>0.24095926667057355</v>
      </c>
      <c r="F67">
        <f>F12+(7/0.017)*(F13*F50-F28*F51)</f>
        <v>-0.026328695718719774</v>
      </c>
    </row>
    <row r="68" spans="1:6" ht="12.75">
      <c r="A68" t="s">
        <v>72</v>
      </c>
      <c r="B68">
        <f>B13+(8/0.017)*(B14*B50-B29*B51)</f>
        <v>-0.09733404858483745</v>
      </c>
      <c r="C68">
        <f>C13+(8/0.017)*(C14*C50-C29*C51)</f>
        <v>-0.030484128420338555</v>
      </c>
      <c r="D68">
        <f>D13+(8/0.017)*(D14*D50-D29*D51)</f>
        <v>0.2040604441961334</v>
      </c>
      <c r="E68">
        <f>E13+(8/0.017)*(E14*E50-E29*E51)</f>
        <v>-0.01554136864642435</v>
      </c>
      <c r="F68">
        <f>F13+(8/0.017)*(F14*F50-F29*F51)</f>
        <v>-0.010978681142554868</v>
      </c>
    </row>
    <row r="69" spans="1:6" ht="12.75">
      <c r="A69" t="s">
        <v>73</v>
      </c>
      <c r="B69">
        <f>B14+(9/0.017)*(B15*B50-B30*B51)</f>
        <v>-0.07743907933916</v>
      </c>
      <c r="C69">
        <f>C14+(9/0.017)*(C15*C50-C30*C51)</f>
        <v>-0.14073506227542942</v>
      </c>
      <c r="D69">
        <f>D14+(9/0.017)*(D15*D50-D30*D51)</f>
        <v>0.043486405051005844</v>
      </c>
      <c r="E69">
        <f>E14+(9/0.017)*(E15*E50-E30*E51)</f>
        <v>-0.019688755720151108</v>
      </c>
      <c r="F69">
        <f>F14+(9/0.017)*(F15*F50-F30*F51)</f>
        <v>0.10704718572335375</v>
      </c>
    </row>
    <row r="70" spans="1:6" ht="12.75">
      <c r="A70" t="s">
        <v>74</v>
      </c>
      <c r="B70">
        <f>B15+(10/0.017)*(B16*B50-B31*B51)</f>
        <v>-0.4085619355953752</v>
      </c>
      <c r="C70">
        <f>C15+(10/0.017)*(C16*C50-C31*C51)</f>
        <v>-0.13645983085515023</v>
      </c>
      <c r="D70">
        <f>D15+(10/0.017)*(D16*D50-D31*D51)</f>
        <v>-0.09198102078352181</v>
      </c>
      <c r="E70">
        <f>E15+(10/0.017)*(E16*E50-E31*E51)</f>
        <v>-0.02191231397404048</v>
      </c>
      <c r="F70">
        <f>F15+(10/0.017)*(F16*F50-F31*F51)</f>
        <v>-0.3792466419964856</v>
      </c>
    </row>
    <row r="71" spans="1:6" ht="12.75">
      <c r="A71" t="s">
        <v>75</v>
      </c>
      <c r="B71">
        <f>B16+(11/0.017)*(B17*B50-B32*B51)</f>
        <v>0.018169347503051894</v>
      </c>
      <c r="C71">
        <f>C16+(11/0.017)*(C17*C50-C32*C51)</f>
        <v>-0.028879051795889007</v>
      </c>
      <c r="D71">
        <f>D16+(11/0.017)*(D17*D50-D32*D51)</f>
        <v>-0.03085237772459651</v>
      </c>
      <c r="E71">
        <f>E16+(11/0.017)*(E17*E50-E32*E51)</f>
        <v>0.017789950313156215</v>
      </c>
      <c r="F71">
        <f>F16+(11/0.017)*(F17*F50-F32*F51)</f>
        <v>-0.011542904335637061</v>
      </c>
    </row>
    <row r="72" spans="1:6" ht="12.75">
      <c r="A72" t="s">
        <v>76</v>
      </c>
      <c r="B72">
        <f>B17+(12/0.017)*(B18*B50-B33*B51)</f>
        <v>-0.04067311649838798</v>
      </c>
      <c r="C72">
        <f>C17+(12/0.017)*(C18*C50-C33*C51)</f>
        <v>-0.02674888895275365</v>
      </c>
      <c r="D72">
        <f>D17+(12/0.017)*(D18*D50-D33*D51)</f>
        <v>-0.045534566185703104</v>
      </c>
      <c r="E72">
        <f>E17+(12/0.017)*(E18*E50-E33*E51)</f>
        <v>-0.045963012099362474</v>
      </c>
      <c r="F72">
        <f>F17+(12/0.017)*(F18*F50-F33*F51)</f>
        <v>-0.0314148419400051</v>
      </c>
    </row>
    <row r="73" spans="1:6" ht="12.75">
      <c r="A73" t="s">
        <v>77</v>
      </c>
      <c r="B73">
        <f>B18+(13/0.017)*(B19*B50-B34*B51)</f>
        <v>0.008652034674526344</v>
      </c>
      <c r="C73">
        <f>C18+(13/0.017)*(C19*C50-C34*C51)</f>
        <v>0.03341679791905943</v>
      </c>
      <c r="D73">
        <f>D18+(13/0.017)*(D19*D50-D34*D51)</f>
        <v>0.03729460575671099</v>
      </c>
      <c r="E73">
        <f>E18+(13/0.017)*(E19*E50-E34*E51)</f>
        <v>0.02305798757688782</v>
      </c>
      <c r="F73">
        <f>F18+(13/0.017)*(F19*F50-F34*F51)</f>
        <v>-0.005548092560006152</v>
      </c>
    </row>
    <row r="74" spans="1:6" ht="12.75">
      <c r="A74" t="s">
        <v>78</v>
      </c>
      <c r="B74">
        <f>B19+(14/0.017)*(B20*B50-B35*B51)</f>
        <v>-0.21134457841930135</v>
      </c>
      <c r="C74">
        <f>C19+(14/0.017)*(C20*C50-C35*C51)</f>
        <v>-0.19619098764991977</v>
      </c>
      <c r="D74">
        <f>D19+(14/0.017)*(D20*D50-D35*D51)</f>
        <v>-0.19746003420975886</v>
      </c>
      <c r="E74">
        <f>E19+(14/0.017)*(E20*E50-E35*E51)</f>
        <v>-0.20685462648729777</v>
      </c>
      <c r="F74">
        <f>F19+(14/0.017)*(F20*F50-F35*F51)</f>
        <v>-0.15802530741199336</v>
      </c>
    </row>
    <row r="75" spans="1:6" ht="12.75">
      <c r="A75" t="s">
        <v>79</v>
      </c>
      <c r="B75" s="52">
        <f>B20</f>
        <v>0.003110602</v>
      </c>
      <c r="C75" s="52">
        <f>C20</f>
        <v>0.005829867</v>
      </c>
      <c r="D75" s="52">
        <f>D20</f>
        <v>-0.001900289</v>
      </c>
      <c r="E75" s="52">
        <f>E20</f>
        <v>-0.006006562</v>
      </c>
      <c r="F75" s="52">
        <f>F20</f>
        <v>-0.008066112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129.20859706775192</v>
      </c>
      <c r="C82">
        <f>C22+(2/0.017)*(C8*C51+C23*C50)</f>
        <v>42.16907727446215</v>
      </c>
      <c r="D82">
        <f>D22+(2/0.017)*(D8*D51+D23*D50)</f>
        <v>-12.73342684079664</v>
      </c>
      <c r="E82">
        <f>E22+(2/0.017)*(E8*E51+E23*E50)</f>
        <v>-50.42323805455766</v>
      </c>
      <c r="F82">
        <f>F22+(2/0.017)*(F8*F51+F23*F50)</f>
        <v>-102.65398755002302</v>
      </c>
    </row>
    <row r="83" spans="1:6" ht="12.75">
      <c r="A83" t="s">
        <v>82</v>
      </c>
      <c r="B83">
        <f>B23+(3/0.017)*(B9*B51+B24*B50)</f>
        <v>0.08898942535970454</v>
      </c>
      <c r="C83">
        <f>C23+(3/0.017)*(C9*C51+C24*C50)</f>
        <v>-2.563504606664163</v>
      </c>
      <c r="D83">
        <f>D23+(3/0.017)*(D9*D51+D24*D50)</f>
        <v>-1.110508855025462</v>
      </c>
      <c r="E83">
        <f>E23+(3/0.017)*(E9*E51+E24*E50)</f>
        <v>-2.9677571797821454</v>
      </c>
      <c r="F83">
        <f>F23+(3/0.017)*(F9*F51+F24*F50)</f>
        <v>2.938398124303996</v>
      </c>
    </row>
    <row r="84" spans="1:6" ht="12.75">
      <c r="A84" t="s">
        <v>83</v>
      </c>
      <c r="B84">
        <f>B24+(4/0.017)*(B10*B51+B25*B50)</f>
        <v>2.8529294801821954</v>
      </c>
      <c r="C84">
        <f>C24+(4/0.017)*(C10*C51+C25*C50)</f>
        <v>1.9829903278830816</v>
      </c>
      <c r="D84">
        <f>D24+(4/0.017)*(D10*D51+D25*D50)</f>
        <v>0.01024981265268456</v>
      </c>
      <c r="E84">
        <f>E24+(4/0.017)*(E10*E51+E25*E50)</f>
        <v>-2.1273637274417583</v>
      </c>
      <c r="F84">
        <f>F24+(4/0.017)*(F10*F51+F25*F50)</f>
        <v>-0.1243849347853989</v>
      </c>
    </row>
    <row r="85" spans="1:6" ht="12.75">
      <c r="A85" t="s">
        <v>84</v>
      </c>
      <c r="B85">
        <f>B25+(5/0.017)*(B11*B51+B26*B50)</f>
        <v>-0.37592496615060145</v>
      </c>
      <c r="C85">
        <f>C25+(5/0.017)*(C11*C51+C26*C50)</f>
        <v>-0.7876526864012187</v>
      </c>
      <c r="D85">
        <f>D25+(5/0.017)*(D11*D51+D26*D50)</f>
        <v>-0.20135125762396397</v>
      </c>
      <c r="E85">
        <f>E25+(5/0.017)*(E11*E51+E26*E50)</f>
        <v>-0.4403783836332512</v>
      </c>
      <c r="F85">
        <f>F25+(5/0.017)*(F11*F51+F26*F50)</f>
        <v>-1.5583455169255078</v>
      </c>
    </row>
    <row r="86" spans="1:6" ht="12.75">
      <c r="A86" t="s">
        <v>85</v>
      </c>
      <c r="B86">
        <f>B26+(6/0.017)*(B12*B51+B27*B50)</f>
        <v>-0.05688558241559211</v>
      </c>
      <c r="C86">
        <f>C26+(6/0.017)*(C12*C51+C27*C50)</f>
        <v>-0.5342635838483624</v>
      </c>
      <c r="D86">
        <f>D26+(6/0.017)*(D12*D51+D27*D50)</f>
        <v>0.013680602803189078</v>
      </c>
      <c r="E86">
        <f>E26+(6/0.017)*(E12*E51+E27*E50)</f>
        <v>0.8279835230059077</v>
      </c>
      <c r="F86">
        <f>F26+(6/0.017)*(F12*F51+F27*F50)</f>
        <v>1.1392994999988235</v>
      </c>
    </row>
    <row r="87" spans="1:6" ht="12.75">
      <c r="A87" t="s">
        <v>86</v>
      </c>
      <c r="B87">
        <f>B27+(7/0.017)*(B13*B51+B28*B50)</f>
        <v>-0.09993698612065391</v>
      </c>
      <c r="C87">
        <f>C27+(7/0.017)*(C13*C51+C28*C50)</f>
        <v>0.048471476804677914</v>
      </c>
      <c r="D87">
        <f>D27+(7/0.017)*(D13*D51+D28*D50)</f>
        <v>0.021004430936899514</v>
      </c>
      <c r="E87">
        <f>E27+(7/0.017)*(E13*E51+E28*E50)</f>
        <v>-0.293365044435621</v>
      </c>
      <c r="F87">
        <f>F27+(7/0.017)*(F13*F51+F28*F50)</f>
        <v>-0.09188173449257742</v>
      </c>
    </row>
    <row r="88" spans="1:6" ht="12.75">
      <c r="A88" t="s">
        <v>87</v>
      </c>
      <c r="B88">
        <f>B28+(8/0.017)*(B14*B51+B29*B50)</f>
        <v>0.4268040377536298</v>
      </c>
      <c r="C88">
        <f>C28+(8/0.017)*(C14*C51+C29*C50)</f>
        <v>0.45369950907510986</v>
      </c>
      <c r="D88">
        <f>D28+(8/0.017)*(D14*D51+D29*D50)</f>
        <v>-0.018100108228069962</v>
      </c>
      <c r="E88">
        <f>E28+(8/0.017)*(E14*E51+E29*E50)</f>
        <v>-0.20472069675369717</v>
      </c>
      <c r="F88">
        <f>F28+(8/0.017)*(F14*F51+F29*F50)</f>
        <v>-0.2065261565487298</v>
      </c>
    </row>
    <row r="89" spans="1:6" ht="12.75">
      <c r="A89" t="s">
        <v>88</v>
      </c>
      <c r="B89">
        <f>B29+(9/0.017)*(B15*B51+B30*B50)</f>
        <v>-0.07838879469095023</v>
      </c>
      <c r="C89">
        <f>C29+(9/0.017)*(C15*C51+C30*C50)</f>
        <v>0.05551825925446626</v>
      </c>
      <c r="D89">
        <f>D29+(9/0.017)*(D15*D51+D30*D50)</f>
        <v>0.05196328195131484</v>
      </c>
      <c r="E89">
        <f>E29+(9/0.017)*(E15*E51+E30*E50)</f>
        <v>-0.02000422999433599</v>
      </c>
      <c r="F89">
        <f>F29+(9/0.017)*(F15*F51+F30*F50)</f>
        <v>-0.0721284871279384</v>
      </c>
    </row>
    <row r="90" spans="1:6" ht="12.75">
      <c r="A90" t="s">
        <v>89</v>
      </c>
      <c r="B90">
        <f>B30+(10/0.017)*(B16*B51+B31*B50)</f>
        <v>0.01573097109694052</v>
      </c>
      <c r="C90">
        <f>C30+(10/0.017)*(C16*C51+C31*C50)</f>
        <v>0.10326637139151804</v>
      </c>
      <c r="D90">
        <f>D30+(10/0.017)*(D16*D51+D31*D50)</f>
        <v>0.07515563305788575</v>
      </c>
      <c r="E90">
        <f>E30+(10/0.017)*(E16*E51+E31*E50)</f>
        <v>0.08891459838329094</v>
      </c>
      <c r="F90">
        <f>F30+(10/0.017)*(F16*F51+F31*F50)</f>
        <v>0.2276798997708949</v>
      </c>
    </row>
    <row r="91" spans="1:6" ht="12.75">
      <c r="A91" t="s">
        <v>90</v>
      </c>
      <c r="B91">
        <f>B31+(11/0.017)*(B17*B51+B32*B50)</f>
        <v>-0.011140000856650718</v>
      </c>
      <c r="C91">
        <f>C31+(11/0.017)*(C17*C51+C32*C50)</f>
        <v>0.024257027772634335</v>
      </c>
      <c r="D91">
        <f>D31+(11/0.017)*(D17*D51+D32*D50)</f>
        <v>0.017675641794599267</v>
      </c>
      <c r="E91">
        <f>E31+(11/0.017)*(E17*E51+E32*E50)</f>
        <v>-0.01987616336211247</v>
      </c>
      <c r="F91">
        <f>F31+(11/0.017)*(F17*F51+F32*F50)</f>
        <v>0.023943859430273707</v>
      </c>
    </row>
    <row r="92" spans="1:6" ht="12.75">
      <c r="A92" t="s">
        <v>91</v>
      </c>
      <c r="B92">
        <f>B32+(12/0.017)*(B18*B51+B33*B50)</f>
        <v>0.05462806424924925</v>
      </c>
      <c r="C92">
        <f>C32+(12/0.017)*(C18*C51+C33*C50)</f>
        <v>0.058831577901450945</v>
      </c>
      <c r="D92">
        <f>D32+(12/0.017)*(D18*D51+D33*D50)</f>
        <v>0.01933703786365476</v>
      </c>
      <c r="E92">
        <f>E32+(12/0.017)*(E18*E51+E33*E50)</f>
        <v>-0.01281251390979057</v>
      </c>
      <c r="F92">
        <f>F32+(12/0.017)*(F18*F51+F33*F50)</f>
        <v>-0.0010534150939516713</v>
      </c>
    </row>
    <row r="93" spans="1:6" ht="12.75">
      <c r="A93" t="s">
        <v>92</v>
      </c>
      <c r="B93">
        <f>B33+(13/0.017)*(B19*B51+B34*B50)</f>
        <v>0.1050849274078168</v>
      </c>
      <c r="C93">
        <f>C33+(13/0.017)*(C19*C51+C34*C50)</f>
        <v>0.1126359233875917</v>
      </c>
      <c r="D93">
        <f>D33+(13/0.017)*(D19*D51+D34*D50)</f>
        <v>0.11092923106372789</v>
      </c>
      <c r="E93">
        <f>E33+(13/0.017)*(E19*E51+E34*E50)</f>
        <v>0.09317308501495435</v>
      </c>
      <c r="F93">
        <f>F33+(13/0.017)*(F19*F51+F34*F50)</f>
        <v>0.08441295951479973</v>
      </c>
    </row>
    <row r="94" spans="1:6" ht="12.75">
      <c r="A94" t="s">
        <v>93</v>
      </c>
      <c r="B94">
        <f>B34+(14/0.017)*(B20*B51+B35*B50)</f>
        <v>-0.02720425629123062</v>
      </c>
      <c r="C94">
        <f>C34+(14/0.017)*(C20*C51+C35*C50)</f>
        <v>-0.008717531973332738</v>
      </c>
      <c r="D94">
        <f>D34+(14/0.017)*(D20*D51+D35*D50)</f>
        <v>-0.0014536388225322402</v>
      </c>
      <c r="E94">
        <f>E34+(14/0.017)*(E20*E51+E35*E50)</f>
        <v>0.013713170886072955</v>
      </c>
      <c r="F94">
        <f>F34+(14/0.017)*(F20*F51+F35*F50)</f>
        <v>-0.0213170247032739</v>
      </c>
    </row>
    <row r="95" spans="1:6" ht="12.75">
      <c r="A95" t="s">
        <v>94</v>
      </c>
      <c r="B95" s="52">
        <f>B35</f>
        <v>-0.007682546</v>
      </c>
      <c r="C95" s="52">
        <f>C35</f>
        <v>-0.002627657</v>
      </c>
      <c r="D95" s="52">
        <f>D35</f>
        <v>0.0008638353</v>
      </c>
      <c r="E95" s="52">
        <f>E35</f>
        <v>-0.002724567</v>
      </c>
      <c r="F95" s="52">
        <f>F35</f>
        <v>-0.0008886606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9999.999999999996</v>
      </c>
    </row>
    <row r="103" spans="1:11" ht="12.75">
      <c r="A103" t="s">
        <v>67</v>
      </c>
      <c r="B103">
        <f>B63*10000/B62</f>
        <v>0.06972979027733131</v>
      </c>
      <c r="C103">
        <f>C63*10000/C62</f>
        <v>-0.130766791419483</v>
      </c>
      <c r="D103">
        <f>D63*10000/D62</f>
        <v>1.3235306117243406</v>
      </c>
      <c r="E103">
        <f>E63*10000/E62</f>
        <v>0.05261247024065418</v>
      </c>
      <c r="F103">
        <f>F63*10000/F62</f>
        <v>-0.7529719132746056</v>
      </c>
      <c r="G103">
        <f>AVERAGE(C103:E103)</f>
        <v>0.41512543018183723</v>
      </c>
      <c r="H103">
        <f>STDEV(C103:E103)</f>
        <v>0.7920271262978975</v>
      </c>
      <c r="I103">
        <f>(B103*B4+C103*C4+D103*D4+E103*E4+F103*F4)/SUM(B4:F4)</f>
        <v>0.20905692441451787</v>
      </c>
      <c r="K103">
        <f>(LN(H103)+LN(H123))/2-LN(K114*K115^3)</f>
        <v>-4.006903717327783</v>
      </c>
    </row>
    <row r="104" spans="1:11" ht="12.75">
      <c r="A104" t="s">
        <v>68</v>
      </c>
      <c r="B104">
        <f>B64*10000/B62</f>
        <v>0.3790765987982789</v>
      </c>
      <c r="C104">
        <f>C64*10000/C62</f>
        <v>0.05711844345913563</v>
      </c>
      <c r="D104">
        <f>D64*10000/D62</f>
        <v>0.6663435810981267</v>
      </c>
      <c r="E104">
        <f>E64*10000/E62</f>
        <v>-0.3159320173951106</v>
      </c>
      <c r="F104">
        <f>F64*10000/F62</f>
        <v>-1.0813248297749347</v>
      </c>
      <c r="G104">
        <f>AVERAGE(C104:E104)</f>
        <v>0.13584333572071725</v>
      </c>
      <c r="H104">
        <f>STDEV(C104:E104)</f>
        <v>0.4958472994229273</v>
      </c>
      <c r="I104">
        <f>(B104*B4+C104*C4+D104*D4+E104*E4+F104*F4)/SUM(B4:F4)</f>
        <v>0.0082891185001276</v>
      </c>
      <c r="K104">
        <f>(LN(H104)+LN(H124))/2-LN(K114*K115^4)</f>
        <v>-3.2776656131807447</v>
      </c>
    </row>
    <row r="105" spans="1:11" ht="12.75">
      <c r="A105" t="s">
        <v>69</v>
      </c>
      <c r="B105">
        <f>B65*10000/B62</f>
        <v>-0.22017642104571955</v>
      </c>
      <c r="C105">
        <f>C65*10000/C62</f>
        <v>-0.12839419560418674</v>
      </c>
      <c r="D105">
        <f>D65*10000/D62</f>
        <v>-0.1965810870187815</v>
      </c>
      <c r="E105">
        <f>E65*10000/E62</f>
        <v>0.22878426603196983</v>
      </c>
      <c r="F105">
        <f>F65*10000/F62</f>
        <v>0.37480422617645087</v>
      </c>
      <c r="G105">
        <f>AVERAGE(C105:E105)</f>
        <v>-0.03206367219699948</v>
      </c>
      <c r="H105">
        <f>STDEV(C105:E105)</f>
        <v>0.22845918278529442</v>
      </c>
      <c r="I105">
        <f>(B105*B4+C105*C4+D105*D4+E105*E4+F105*F4)/SUM(B4:F4)</f>
        <v>-0.0048521009160777655</v>
      </c>
      <c r="K105">
        <f>(LN(H105)+LN(H125))/2-LN(K114*K115^5)</f>
        <v>-4.044831430776711</v>
      </c>
    </row>
    <row r="106" spans="1:11" ht="12.75">
      <c r="A106" t="s">
        <v>70</v>
      </c>
      <c r="B106">
        <f>B66*10000/B62</f>
        <v>2.0978410541692476</v>
      </c>
      <c r="C106">
        <f>C66*10000/C62</f>
        <v>-0.16281371778995718</v>
      </c>
      <c r="D106">
        <f>D66*10000/D62</f>
        <v>-0.15121635769109454</v>
      </c>
      <c r="E106">
        <f>E66*10000/E62</f>
        <v>-0.6846006053670606</v>
      </c>
      <c r="F106">
        <f>F66*10000/F62</f>
        <v>13.044872096958889</v>
      </c>
      <c r="G106">
        <f>AVERAGE(C106:E106)</f>
        <v>-0.3328768936160374</v>
      </c>
      <c r="H106">
        <f>STDEV(C106:E106)</f>
        <v>0.3046568590172447</v>
      </c>
      <c r="I106">
        <f>(B106*B4+C106*C4+D106*D4+E106*E4+F106*F4)/SUM(B4:F4)</f>
        <v>1.8058320804859391</v>
      </c>
      <c r="K106">
        <f>(LN(H106)+LN(H126))/2-LN(K114*K115^6)</f>
        <v>-2.8877359909296856</v>
      </c>
    </row>
    <row r="107" spans="1:11" ht="12.75">
      <c r="A107" t="s">
        <v>71</v>
      </c>
      <c r="B107">
        <f>B67*10000/B62</f>
        <v>0.3520689873238011</v>
      </c>
      <c r="C107">
        <f>C67*10000/C62</f>
        <v>0.3427053632509786</v>
      </c>
      <c r="D107">
        <f>D67*10000/D62</f>
        <v>0.0647895026858751</v>
      </c>
      <c r="E107">
        <f>E67*10000/E62</f>
        <v>0.2409592221972366</v>
      </c>
      <c r="F107">
        <f>F67*10000/F62</f>
        <v>-0.02632890818330851</v>
      </c>
      <c r="G107">
        <f>AVERAGE(C107:E107)</f>
        <v>0.21615136271136345</v>
      </c>
      <c r="H107">
        <f>STDEV(C107:E107)</f>
        <v>0.14060895706751267</v>
      </c>
      <c r="I107">
        <f>(B107*B4+C107*C4+D107*D4+E107*E4+F107*F4)/SUM(B4:F4)</f>
        <v>0.20340176553981665</v>
      </c>
      <c r="K107">
        <f>(LN(H107)+LN(H127))/2-LN(K114*K115^7)</f>
        <v>-3.3247416266464547</v>
      </c>
    </row>
    <row r="108" spans="1:9" ht="12.75">
      <c r="A108" t="s">
        <v>72</v>
      </c>
      <c r="B108">
        <f>B68*10000/B62</f>
        <v>-0.09733402849407419</v>
      </c>
      <c r="C108">
        <f>C68*10000/C62</f>
        <v>-0.030484219583927913</v>
      </c>
      <c r="D108">
        <f>D68*10000/D62</f>
        <v>0.20406077241964182</v>
      </c>
      <c r="E108">
        <f>E68*10000/E62</f>
        <v>-0.015541365777987145</v>
      </c>
      <c r="F108">
        <f>F68*10000/F62</f>
        <v>-0.010978769737181761</v>
      </c>
      <c r="G108">
        <f>AVERAGE(C108:E108)</f>
        <v>0.05267839568590892</v>
      </c>
      <c r="H108">
        <f>STDEV(C108:E108)</f>
        <v>0.13131370914391158</v>
      </c>
      <c r="I108">
        <f>(B108*B4+C108*C4+D108*D4+E108*E4+F108*F4)/SUM(B4:F4)</f>
        <v>0.022482829168727392</v>
      </c>
    </row>
    <row r="109" spans="1:9" ht="12.75">
      <c r="A109" t="s">
        <v>73</v>
      </c>
      <c r="B109">
        <f>B69*10000/B62</f>
        <v>-0.077439063354926</v>
      </c>
      <c r="C109">
        <f>C69*10000/C62</f>
        <v>-0.1407354831473418</v>
      </c>
      <c r="D109">
        <f>D69*10000/D62</f>
        <v>0.043486474997244035</v>
      </c>
      <c r="E109">
        <f>E69*10000/E62</f>
        <v>-0.019688752086239533</v>
      </c>
      <c r="F109">
        <f>F69*10000/F62</f>
        <v>0.10704804956167423</v>
      </c>
      <c r="G109">
        <f>AVERAGE(C109:E109)</f>
        <v>-0.03897925341211243</v>
      </c>
      <c r="H109">
        <f>STDEV(C109:E109)</f>
        <v>0.09361370116980212</v>
      </c>
      <c r="I109">
        <f>(B109*B4+C109*C4+D109*D4+E109*E4+F109*F4)/SUM(B4:F4)</f>
        <v>-0.02502843148398521</v>
      </c>
    </row>
    <row r="110" spans="1:11" ht="12.75">
      <c r="A110" t="s">
        <v>74</v>
      </c>
      <c r="B110">
        <f>B70*10000/B62</f>
        <v>-0.4085618512639286</v>
      </c>
      <c r="C110">
        <f>C70*10000/C62</f>
        <v>-0.13646023894187037</v>
      </c>
      <c r="D110">
        <f>D70*10000/D62</f>
        <v>-0.09198116873151568</v>
      </c>
      <c r="E110">
        <f>E70*10000/E62</f>
        <v>-0.02191230992973151</v>
      </c>
      <c r="F110">
        <f>F70*10000/F62</f>
        <v>-0.3792497024018578</v>
      </c>
      <c r="G110">
        <f>AVERAGE(C110:E110)</f>
        <v>-0.0834512392010392</v>
      </c>
      <c r="H110">
        <f>STDEV(C110:E110)</f>
        <v>0.05774839204331729</v>
      </c>
      <c r="I110">
        <f>(B110*B4+C110*C4+D110*D4+E110*E4+F110*F4)/SUM(B4:F4)</f>
        <v>-0.1699471963084829</v>
      </c>
      <c r="K110">
        <f>EXP(AVERAGE(K103:K107))</f>
        <v>0.029945516181189746</v>
      </c>
    </row>
    <row r="111" spans="1:9" ht="12.75">
      <c r="A111" t="s">
        <v>75</v>
      </c>
      <c r="B111">
        <f>B71*10000/B62</f>
        <v>0.018169343752708983</v>
      </c>
      <c r="C111">
        <f>C71*10000/C62</f>
        <v>-0.02887913815945442</v>
      </c>
      <c r="D111">
        <f>D71*10000/D62</f>
        <v>-0.03085242734947947</v>
      </c>
      <c r="E111">
        <f>E71*10000/E62</f>
        <v>0.017789947029703098</v>
      </c>
      <c r="F111">
        <f>F71*10000/F62</f>
        <v>-0.01154299748337399</v>
      </c>
      <c r="G111">
        <f>AVERAGE(C111:E111)</f>
        <v>-0.013980539493076932</v>
      </c>
      <c r="H111">
        <f>STDEV(C111:E111)</f>
        <v>0.02753173310885964</v>
      </c>
      <c r="I111">
        <f>(B111*B4+C111*C4+D111*D4+E111*E4+F111*F4)/SUM(B4:F4)</f>
        <v>-0.00900630040615874</v>
      </c>
    </row>
    <row r="112" spans="1:9" ht="12.75">
      <c r="A112" t="s">
        <v>76</v>
      </c>
      <c r="B112">
        <f>B72*10000/B62</f>
        <v>-0.04067310810303233</v>
      </c>
      <c r="C112">
        <f>C72*10000/C62</f>
        <v>-0.02674896894601095</v>
      </c>
      <c r="D112">
        <f>D72*10000/D62</f>
        <v>-0.04553463942633103</v>
      </c>
      <c r="E112">
        <f>E72*10000/E62</f>
        <v>-0.045963003616067546</v>
      </c>
      <c r="F112">
        <f>F72*10000/F62</f>
        <v>-0.03141509544825117</v>
      </c>
      <c r="G112">
        <f>AVERAGE(C112:E112)</f>
        <v>-0.03941553732946984</v>
      </c>
      <c r="H112">
        <f>STDEV(C112:E112)</f>
        <v>0.010971660764414474</v>
      </c>
      <c r="I112">
        <f>(B112*B4+C112*C4+D112*D4+E112*E4+F112*F4)/SUM(B4:F4)</f>
        <v>-0.03852826328903244</v>
      </c>
    </row>
    <row r="113" spans="1:9" ht="12.75">
      <c r="A113" t="s">
        <v>77</v>
      </c>
      <c r="B113">
        <f>B73*10000/B62</f>
        <v>0.008652032888656108</v>
      </c>
      <c r="C113">
        <f>C73*10000/C62</f>
        <v>0.0334168978528742</v>
      </c>
      <c r="D113">
        <f>D73*10000/D62</f>
        <v>0.037294665743674134</v>
      </c>
      <c r="E113">
        <f>E73*10000/E62</f>
        <v>0.023057983321124322</v>
      </c>
      <c r="F113">
        <f>F73*10000/F62</f>
        <v>-0.0055481373314303275</v>
      </c>
      <c r="G113">
        <f>AVERAGE(C113:E113)</f>
        <v>0.03125651563922422</v>
      </c>
      <c r="H113">
        <f>STDEV(C113:E113)</f>
        <v>0.007360110059090526</v>
      </c>
      <c r="I113">
        <f>(B113*B4+C113*C4+D113*D4+E113*E4+F113*F4)/SUM(B4:F4)</f>
        <v>0.023071618410642068</v>
      </c>
    </row>
    <row r="114" spans="1:11" ht="12.75">
      <c r="A114" t="s">
        <v>78</v>
      </c>
      <c r="B114">
        <f>B74*10000/B62</f>
        <v>-0.2113445347955751</v>
      </c>
      <c r="C114">
        <f>C74*10000/C62</f>
        <v>-0.19619157436423837</v>
      </c>
      <c r="D114">
        <f>D74*10000/D62</f>
        <v>-0.1974603518167574</v>
      </c>
      <c r="E114">
        <f>E74*10000/E62</f>
        <v>-0.20685458830858136</v>
      </c>
      <c r="F114">
        <f>F74*10000/F62</f>
        <v>-0.15802658262829378</v>
      </c>
      <c r="G114">
        <f>AVERAGE(C114:E114)</f>
        <v>-0.2001688381631924</v>
      </c>
      <c r="H114">
        <f>STDEV(C114:E114)</f>
        <v>0.005824679417008187</v>
      </c>
      <c r="I114">
        <f>(B114*B4+C114*C4+D114*D4+E114*E4+F114*F4)/SUM(B4:F4)</f>
        <v>-0.1961532388998331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0.00311060135793929</v>
      </c>
      <c r="C115">
        <f>C75*10000/C62</f>
        <v>0.005829884434370892</v>
      </c>
      <c r="D115">
        <f>D75*10000/D62</f>
        <v>-0.0019002920565430017</v>
      </c>
      <c r="E115">
        <f>E75*10000/E62</f>
        <v>-0.0060065608913816865</v>
      </c>
      <c r="F115">
        <f>F75*10000/F62</f>
        <v>-0.00806617709107732</v>
      </c>
      <c r="G115">
        <f>AVERAGE(C115:E115)</f>
        <v>-0.0006923228378512654</v>
      </c>
      <c r="H115">
        <f>STDEV(C115:E115)</f>
        <v>0.006009971024253159</v>
      </c>
      <c r="I115">
        <f>(B115*B4+C115*C4+D115*D4+E115*E4+F115*F4)/SUM(B4:F4)</f>
        <v>-0.0011283777211526084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129.20857039774927</v>
      </c>
      <c r="C122">
        <f>C82*10000/C62</f>
        <v>42.16920338219897</v>
      </c>
      <c r="D122">
        <f>D82*10000/D62</f>
        <v>-12.733447322032227</v>
      </c>
      <c r="E122">
        <f>E82*10000/E62</f>
        <v>-50.42322874804835</v>
      </c>
      <c r="F122">
        <f>F82*10000/F62</f>
        <v>-102.65481593656673</v>
      </c>
      <c r="G122">
        <f>AVERAGE(C122:E122)</f>
        <v>-6.995824229293869</v>
      </c>
      <c r="H122">
        <f>STDEV(C122:E122)</f>
        <v>46.562107566285675</v>
      </c>
      <c r="I122">
        <f>(B122*B4+C122*C4+D122*D4+E122*E4+F122*F4)/SUM(B4:F4)</f>
        <v>-0.09954662889912533</v>
      </c>
    </row>
    <row r="123" spans="1:9" ht="12.75">
      <c r="A123" t="s">
        <v>82</v>
      </c>
      <c r="B123">
        <f>B83*10000/B62</f>
        <v>0.0889894069913586</v>
      </c>
      <c r="C123">
        <f>C83*10000/C62</f>
        <v>-2.5635122728922424</v>
      </c>
      <c r="D123">
        <f>D83*10000/D62</f>
        <v>-1.110510641236964</v>
      </c>
      <c r="E123">
        <f>E83*10000/E62</f>
        <v>-2.967756632029544</v>
      </c>
      <c r="F123">
        <f>F83*10000/F62</f>
        <v>2.938421836285618</v>
      </c>
      <c r="G123">
        <f>AVERAGE(C123:E123)</f>
        <v>-2.21392651538625</v>
      </c>
      <c r="H123">
        <f>STDEV(C123:E123)</f>
        <v>0.976728375223664</v>
      </c>
      <c r="I123">
        <f>(B123*B4+C123*C4+D123*D4+E123*E4+F123*F4)/SUM(B4:F4)</f>
        <v>-1.1928387880418239</v>
      </c>
    </row>
    <row r="124" spans="1:9" ht="12.75">
      <c r="A124" t="s">
        <v>83</v>
      </c>
      <c r="B124">
        <f>B84*10000/B62</f>
        <v>2.852928891307782</v>
      </c>
      <c r="C124">
        <f>C84*10000/C62</f>
        <v>1.982996258067913</v>
      </c>
      <c r="D124">
        <f>D84*10000/D62</f>
        <v>0.010249829139120639</v>
      </c>
      <c r="E124">
        <f>E84*10000/E62</f>
        <v>-2.1273633347987806</v>
      </c>
      <c r="F124">
        <f>F84*10000/F62</f>
        <v>-0.12438593853409562</v>
      </c>
      <c r="G124">
        <f>AVERAGE(C124:E124)</f>
        <v>-0.04470574919724898</v>
      </c>
      <c r="H124">
        <f>STDEV(C124:E124)</f>
        <v>2.0557307903420927</v>
      </c>
      <c r="I124">
        <f>(B124*B4+C124*C4+D124*D4+E124*E4+F124*F4)/SUM(B4:F4)</f>
        <v>0.36319799419614074</v>
      </c>
    </row>
    <row r="125" spans="1:9" ht="12.75">
      <c r="A125" t="s">
        <v>84</v>
      </c>
      <c r="B125">
        <f>B85*10000/B62</f>
        <v>-0.3759248885557659</v>
      </c>
      <c r="C125">
        <f>C85*10000/C62</f>
        <v>-0.7876550418973336</v>
      </c>
      <c r="D125">
        <f>D85*10000/D62</f>
        <v>-0.20135158148984822</v>
      </c>
      <c r="E125">
        <f>E85*10000/E62</f>
        <v>-0.4403783023535539</v>
      </c>
      <c r="F125">
        <f>F85*10000/F62</f>
        <v>-1.55835809230117</v>
      </c>
      <c r="G125">
        <f>AVERAGE(C125:E125)</f>
        <v>-0.4764616419135786</v>
      </c>
      <c r="H125">
        <f>STDEV(C125:E125)</f>
        <v>0.29481255479847013</v>
      </c>
      <c r="I125">
        <f>(B125*B4+C125*C4+D125*D4+E125*E4+F125*F4)/SUM(B4:F4)</f>
        <v>-0.6065120567623213</v>
      </c>
    </row>
    <row r="126" spans="1:9" ht="12.75">
      <c r="A126" t="s">
        <v>85</v>
      </c>
      <c r="B126">
        <f>B86*10000/B62</f>
        <v>-0.056885570673814334</v>
      </c>
      <c r="C126">
        <f>C86*10000/C62</f>
        <v>-0.5342651815776888</v>
      </c>
      <c r="D126">
        <f>D86*10000/D62</f>
        <v>0.013680624807921387</v>
      </c>
      <c r="E126">
        <f>E86*10000/E62</f>
        <v>0.8279833701867582</v>
      </c>
      <c r="F126">
        <f>F86*10000/F62</f>
        <v>1.1393086938002295</v>
      </c>
      <c r="G126">
        <f>AVERAGE(C126:E126)</f>
        <v>0.10246627113899694</v>
      </c>
      <c r="H126">
        <f>STDEV(C126:E126)</f>
        <v>0.6854505433960232</v>
      </c>
      <c r="I126">
        <f>(B126*B4+C126*C4+D126*D4+E126*E4+F126*F4)/SUM(B4:F4)</f>
        <v>0.21803505155536848</v>
      </c>
    </row>
    <row r="127" spans="1:9" ht="12.75">
      <c r="A127" t="s">
        <v>86</v>
      </c>
      <c r="B127">
        <f>B87*10000/B62</f>
        <v>-0.09993696549261719</v>
      </c>
      <c r="C127">
        <f>C87*10000/C62</f>
        <v>0.048471621759906616</v>
      </c>
      <c r="D127">
        <f>D87*10000/D62</f>
        <v>0.02100446472173244</v>
      </c>
      <c r="E127">
        <f>E87*10000/E62</f>
        <v>-0.29336499028986157</v>
      </c>
      <c r="F127">
        <f>F87*10000/F62</f>
        <v>-0.09188247595030627</v>
      </c>
      <c r="G127">
        <f>AVERAGE(C127:E127)</f>
        <v>-0.07462963460274084</v>
      </c>
      <c r="H127">
        <f>STDEV(C127:E127)</f>
        <v>0.1899275600054356</v>
      </c>
      <c r="I127">
        <f>(B127*B4+C127*C4+D127*D4+E127*E4+F127*F4)/SUM(B4:F4)</f>
        <v>-0.08061177708133277</v>
      </c>
    </row>
    <row r="128" spans="1:9" ht="12.75">
      <c r="A128" t="s">
        <v>87</v>
      </c>
      <c r="B128">
        <f>B88*10000/B62</f>
        <v>0.426803949656823</v>
      </c>
      <c r="C128">
        <f>C88*10000/C62</f>
        <v>0.4537008658754476</v>
      </c>
      <c r="D128">
        <f>D88*10000/D62</f>
        <v>-0.018100137341409632</v>
      </c>
      <c r="E128">
        <f>E88*10000/E62</f>
        <v>-0.2047206589688356</v>
      </c>
      <c r="F128">
        <f>F88*10000/F62</f>
        <v>-0.20652782315217202</v>
      </c>
      <c r="G128">
        <f>AVERAGE(C128:E128)</f>
        <v>0.0769600231884008</v>
      </c>
      <c r="H128">
        <f>STDEV(C128:E128)</f>
        <v>0.33934798022757223</v>
      </c>
      <c r="I128">
        <f>(B128*B4+C128*C4+D128*D4+E128*E4+F128*F4)/SUM(B4:F4)</f>
        <v>0.08961863252478827</v>
      </c>
    </row>
    <row r="129" spans="1:9" ht="12.75">
      <c r="A129" t="s">
        <v>88</v>
      </c>
      <c r="B129">
        <f>B89*10000/B62</f>
        <v>-0.07838877851068506</v>
      </c>
      <c r="C129">
        <f>C89*10000/C62</f>
        <v>0.05551842528328358</v>
      </c>
      <c r="D129">
        <f>D89*10000/D62</f>
        <v>0.05196336553228899</v>
      </c>
      <c r="E129">
        <f>E89*10000/E62</f>
        <v>-0.020004226302198003</v>
      </c>
      <c r="F129">
        <f>F89*10000/F62</f>
        <v>-0.07212906918295234</v>
      </c>
      <c r="G129">
        <f>AVERAGE(C129:E129)</f>
        <v>0.029159188171124856</v>
      </c>
      <c r="H129">
        <f>STDEV(C129:E129)</f>
        <v>0.04261385460698297</v>
      </c>
      <c r="I129">
        <f>(B129*B4+C129*C4+D129*D4+E129*E4+F129*F4)/SUM(B4:F4)</f>
        <v>8.064180175615127E-05</v>
      </c>
    </row>
    <row r="130" spans="1:9" ht="12.75">
      <c r="A130" t="s">
        <v>89</v>
      </c>
      <c r="B130">
        <f>B90*10000/B62</f>
        <v>0.015730967849903944</v>
      </c>
      <c r="C130">
        <f>C90*10000/C62</f>
        <v>0.10326668021232295</v>
      </c>
      <c r="D130">
        <f>D90*10000/D62</f>
        <v>0.0751557539428797</v>
      </c>
      <c r="E130">
        <f>E90*10000/E62</f>
        <v>0.08891458197251349</v>
      </c>
      <c r="F130">
        <f>F90*10000/F62</f>
        <v>0.22768173707862885</v>
      </c>
      <c r="G130">
        <f>AVERAGE(C130:E130)</f>
        <v>0.08911233870923872</v>
      </c>
      <c r="H130">
        <f>STDEV(C130:E130)</f>
        <v>0.014056506490828655</v>
      </c>
      <c r="I130">
        <f>(B130*B4+C130*C4+D130*D4+E130*E4+F130*F4)/SUM(B4:F4)</f>
        <v>0.0970256504177233</v>
      </c>
    </row>
    <row r="131" spans="1:9" ht="12.75">
      <c r="A131" t="s">
        <v>90</v>
      </c>
      <c r="B131">
        <f>B91*10000/B62</f>
        <v>-0.011139998557238302</v>
      </c>
      <c r="C131">
        <f>C91*10000/C62</f>
        <v>0.024257100313915113</v>
      </c>
      <c r="D131">
        <f>D91*10000/D62</f>
        <v>0.01767567022520073</v>
      </c>
      <c r="E131">
        <f>E91*10000/E62</f>
        <v>-0.019876159693611468</v>
      </c>
      <c r="F131">
        <f>F91*10000/F62</f>
        <v>0.023944052649956936</v>
      </c>
      <c r="G131">
        <f>AVERAGE(C131:E131)</f>
        <v>0.0073522036151681255</v>
      </c>
      <c r="H131">
        <f>STDEV(C131:E131)</f>
        <v>0.02380896116715994</v>
      </c>
      <c r="I131">
        <f>(B131*B4+C131*C4+D131*D4+E131*E4+F131*F4)/SUM(B4:F4)</f>
        <v>0.006894798990394482</v>
      </c>
    </row>
    <row r="132" spans="1:9" ht="12.75">
      <c r="A132" t="s">
        <v>91</v>
      </c>
      <c r="B132">
        <f>B92*10000/B62</f>
        <v>0.05462805297344677</v>
      </c>
      <c r="C132">
        <f>C92*10000/C62</f>
        <v>0.05883175383883499</v>
      </c>
      <c r="D132">
        <f>D92*10000/D62</f>
        <v>0.01933706896654898</v>
      </c>
      <c r="E132">
        <f>E92*10000/E62</f>
        <v>-0.012812511545012254</v>
      </c>
      <c r="F132">
        <f>F92*10000/F62</f>
        <v>-0.0010534235946919699</v>
      </c>
      <c r="G132">
        <f>AVERAGE(C132:E132)</f>
        <v>0.02178543708679057</v>
      </c>
      <c r="H132">
        <f>STDEV(C132:E132)</f>
        <v>0.035884830645231486</v>
      </c>
      <c r="I132">
        <f>(B132*B4+C132*C4+D132*D4+E132*E4+F132*F4)/SUM(B4:F4)</f>
        <v>0.02347719477796543</v>
      </c>
    </row>
    <row r="133" spans="1:9" ht="12.75">
      <c r="A133" t="s">
        <v>92</v>
      </c>
      <c r="B133">
        <f>B93*10000/B62</f>
        <v>0.10508490571719128</v>
      </c>
      <c r="C133">
        <f>C93*10000/C62</f>
        <v>0.11263626022828876</v>
      </c>
      <c r="D133">
        <f>D93*10000/D62</f>
        <v>0.11092940948920152</v>
      </c>
      <c r="E133">
        <f>E93*10000/E62</f>
        <v>0.09317306781819713</v>
      </c>
      <c r="F133">
        <f>F93*10000/F62</f>
        <v>0.08441364070177985</v>
      </c>
      <c r="G133">
        <f>AVERAGE(C133:E133)</f>
        <v>0.10557957917856248</v>
      </c>
      <c r="H133">
        <f>STDEV(C133:E133)</f>
        <v>0.010778194559504548</v>
      </c>
      <c r="I133">
        <f>(B133*B4+C133*C4+D133*D4+E133*E4+F133*F4)/SUM(B4:F4)</f>
        <v>0.10267879440378266</v>
      </c>
    </row>
    <row r="134" spans="1:9" ht="12.75">
      <c r="A134" t="s">
        <v>93</v>
      </c>
      <c r="B134">
        <f>B94*10000/B62</f>
        <v>-0.02720425067598826</v>
      </c>
      <c r="C134">
        <f>C94*10000/C62</f>
        <v>-0.008717558043341829</v>
      </c>
      <c r="D134">
        <f>D94*10000/D62</f>
        <v>-0.00145364116065532</v>
      </c>
      <c r="E134">
        <f>E94*10000/E62</f>
        <v>0.013713168355062307</v>
      </c>
      <c r="F134">
        <f>F94*10000/F62</f>
        <v>-0.021317196725197624</v>
      </c>
      <c r="G134">
        <f>AVERAGE(C134:E134)</f>
        <v>0.0011806563836883864</v>
      </c>
      <c r="H134">
        <f>STDEV(C134:E134)</f>
        <v>0.011445043222029242</v>
      </c>
      <c r="I134">
        <f>(B134*B4+C134*C4+D134*D4+E134*E4+F134*F4)/SUM(B4:F4)</f>
        <v>-0.0059259288397193605</v>
      </c>
    </row>
    <row r="135" spans="1:9" ht="12.75">
      <c r="A135" t="s">
        <v>94</v>
      </c>
      <c r="B135">
        <f>B95*10000/B62</f>
        <v>-0.007682544414242343</v>
      </c>
      <c r="C135">
        <f>C95*10000/C62</f>
        <v>-0.0026276648580775023</v>
      </c>
      <c r="D135">
        <f>D95*10000/D62</f>
        <v>0.0008638366894464162</v>
      </c>
      <c r="E135">
        <f>E95*10000/E62</f>
        <v>-0.0027245664971324904</v>
      </c>
      <c r="F135">
        <f>F95*10000/F62</f>
        <v>-0.0008886677712215038</v>
      </c>
      <c r="G135">
        <f>AVERAGE(C135:E135)</f>
        <v>-0.0014961315552545257</v>
      </c>
      <c r="H135">
        <f>STDEV(C135:E135)</f>
        <v>0.002044366666943706</v>
      </c>
      <c r="I135">
        <f>(B135*B4+C135*C4+D135*D4+E135*E4+F135*F4)/SUM(B4:F4)</f>
        <v>-0.0023090842997086046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2004-09-02T06:39:36Z</cp:lastPrinted>
  <dcterms:created xsi:type="dcterms:W3CDTF">2004-09-02T06:39:36Z</dcterms:created>
  <dcterms:modified xsi:type="dcterms:W3CDTF">2004-09-03T10:20:42Z</dcterms:modified>
  <cp:category/>
  <cp:version/>
  <cp:contentType/>
  <cp:contentStatus/>
</cp:coreProperties>
</file>