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<sst xmlns="http://schemas.openxmlformats.org/spreadsheetml/2006/main" count="204" uniqueCount="98">
  <si>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06/09/2004       12:19:22</t>
  </si>
  <si>
    <t>LISSNER</t>
  </si>
  <si>
    <t>HCMQAP316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</si>
  <si>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</si>
  <si>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</si>
  <si>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</si>
  <si>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</si>
  <si>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</si>
  <si>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</si>
  <si>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</si>
  <si>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</si>
  <si>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</si>
  <si>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</si>
  <si>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</si>
  <si>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</si>
  <si>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</si>
  <si>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</si>
  <si>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</si>
  <si>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</si>
  <si>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</si>
  <si>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</si>
  <si>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</si>
  <si>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</si>
  <si>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</si>
  <si>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</si>
  <si>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</si>
  <si>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</si>
  <si>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</si>
  <si>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</si>
  <si>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</si>
  <si>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</si>
  <si>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</si>
  <si>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</si>
  <si>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</si>
  <si>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</si>
  <si>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</si>
  <si>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</si>
  <si>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</si>
  <si>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</si>
  <si>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</si>
  <si>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</si>
  <si>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</si>
  <si>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</si>
  <si>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</si>
  <si>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</si>
  <si>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</si>
  <si>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</si>
  <si>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-0.003760*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</si>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</sst>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4962369"/>
        <c:axId val="24899274"/>
      </c:lineChart>
      <c:catAx>
        <c:axId val="549623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899274"/>
        <c:crosses val="autoZero"/>
        <c:auto val="1"/>
        <c:lblOffset val="100"/>
        <c:noMultiLvlLbl val="0"/>
      </c:catAx>
      <c:valAx>
        <c:axId val="24899274"/>
        <c:scaling>
          <c:orientation val="minMax"/>
          <c:max val="16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962369"/>
        <c:crossesAt val="1"/>
        <c:crossBetween val="between"/>
        <c:dispUnits/>
        <c:majorUnit val="4"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-0.002259</v>
      </c>
      <c r="C4" s="13">
        <v>-0.00376</v>
      </c>
      <c r="D4" s="13">
        <v>-0.003758</v>
      </c>
      <c r="E4" s="13">
        <v>-0.003761</v>
      </c>
      <c r="F4" s="24">
        <v>-0.002089</v>
      </c>
      <c r="G4" s="34">
        <v>-0.011718</v>
      </c>
    </row>
    <row r="5" spans="1:7" ht="12.75" thickBot="1">
      <c r="A5" s="44" t="s">
        <v>13</v>
      </c>
      <c r="B5" s="45">
        <v>6.175226</v>
      </c>
      <c r="C5" s="46">
        <v>2.597362</v>
      </c>
      <c r="D5" s="46">
        <v>0.899489</v>
      </c>
      <c r="E5" s="46">
        <v>-2.956714</v>
      </c>
      <c r="F5" s="47">
        <v>-7.688714</v>
      </c>
      <c r="G5" s="48">
        <v>4.982457</v>
      </c>
    </row>
    <row r="6" spans="1:7" ht="12.75" thickTop="1">
      <c r="A6" s="6" t="s">
        <v>14</v>
      </c>
      <c r="B6" s="39">
        <v>108.1272</v>
      </c>
      <c r="C6" s="40">
        <v>-40.28111</v>
      </c>
      <c r="D6" s="40">
        <v>60.68964</v>
      </c>
      <c r="E6" s="40">
        <v>-142.264</v>
      </c>
      <c r="F6" s="41">
        <v>102.5697</v>
      </c>
      <c r="G6" s="42">
        <v>0.004770363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-1.314468</v>
      </c>
      <c r="C8" s="14">
        <v>-1.538114</v>
      </c>
      <c r="D8" s="14">
        <v>1.789505</v>
      </c>
      <c r="E8" s="14">
        <v>0.7976318</v>
      </c>
      <c r="F8" s="25">
        <v>-0.1419904</v>
      </c>
      <c r="G8" s="35">
        <v>0.04315601</v>
      </c>
    </row>
    <row r="9" spans="1:7" ht="12">
      <c r="A9" s="20" t="s">
        <v>17</v>
      </c>
      <c r="B9" s="29">
        <v>1.351271</v>
      </c>
      <c r="C9" s="14">
        <v>0.2128764</v>
      </c>
      <c r="D9" s="14">
        <v>-0.01256834</v>
      </c>
      <c r="E9" s="14">
        <v>0.4720835</v>
      </c>
      <c r="F9" s="25">
        <v>-1.622871</v>
      </c>
      <c r="G9" s="35">
        <v>0.1403271</v>
      </c>
    </row>
    <row r="10" spans="1:7" ht="12">
      <c r="A10" s="20" t="s">
        <v>18</v>
      </c>
      <c r="B10" s="29">
        <v>1.634545</v>
      </c>
      <c r="C10" s="14">
        <v>0.6138852</v>
      </c>
      <c r="D10" s="14">
        <v>-0.271293</v>
      </c>
      <c r="E10" s="14">
        <v>0.1407382</v>
      </c>
      <c r="F10" s="25">
        <v>0.5623791</v>
      </c>
      <c r="G10" s="35">
        <v>0.4278441</v>
      </c>
    </row>
    <row r="11" spans="1:7" ht="12">
      <c r="A11" s="21" t="s">
        <v>19</v>
      </c>
      <c r="B11" s="31">
        <v>2.17043</v>
      </c>
      <c r="C11" s="16">
        <v>0.6693074</v>
      </c>
      <c r="D11" s="16">
        <v>0.7983601</v>
      </c>
      <c r="E11" s="16">
        <v>-0.7792698</v>
      </c>
      <c r="F11" s="27">
        <v>12.37477</v>
      </c>
      <c r="G11" s="37">
        <v>2.133151</v>
      </c>
    </row>
    <row r="12" spans="1:7" ht="12">
      <c r="A12" s="20" t="s">
        <v>20</v>
      </c>
      <c r="B12" s="29">
        <v>0.687753</v>
      </c>
      <c r="C12" s="14">
        <v>-0.2076751</v>
      </c>
      <c r="D12" s="14">
        <v>-0.07410976</v>
      </c>
      <c r="E12" s="14">
        <v>-0.1048254</v>
      </c>
      <c r="F12" s="25">
        <v>-0.1789706</v>
      </c>
      <c r="G12" s="35">
        <v>-0.01750397</v>
      </c>
    </row>
    <row r="13" spans="1:7" ht="12">
      <c r="A13" s="20" t="s">
        <v>21</v>
      </c>
      <c r="B13" s="29">
        <v>-0.01514111</v>
      </c>
      <c r="C13" s="14">
        <v>-0.01572956</v>
      </c>
      <c r="D13" s="14">
        <v>-0.007161672</v>
      </c>
      <c r="E13" s="14">
        <v>0.1744097</v>
      </c>
      <c r="F13" s="25">
        <v>0.06299021</v>
      </c>
      <c r="G13" s="35">
        <v>0.04270027</v>
      </c>
    </row>
    <row r="14" spans="1:7" ht="12">
      <c r="A14" s="20" t="s">
        <v>22</v>
      </c>
      <c r="B14" s="29">
        <v>-0.1070992</v>
      </c>
      <c r="C14" s="14">
        <v>0.03863104</v>
      </c>
      <c r="D14" s="14">
        <v>0.05967225</v>
      </c>
      <c r="E14" s="14">
        <v>-0.05231074</v>
      </c>
      <c r="F14" s="25">
        <v>0.1055608</v>
      </c>
      <c r="G14" s="35">
        <v>0.009676573</v>
      </c>
    </row>
    <row r="15" spans="1:7" ht="12">
      <c r="A15" s="21" t="s">
        <v>23</v>
      </c>
      <c r="B15" s="31">
        <v>-0.2743097</v>
      </c>
      <c r="C15" s="16">
        <v>-0.05607648</v>
      </c>
      <c r="D15" s="16">
        <v>-0.0349125</v>
      </c>
      <c r="E15" s="16">
        <v>-0.008248876</v>
      </c>
      <c r="F15" s="27">
        <v>-0.2293038</v>
      </c>
      <c r="G15" s="37">
        <v>-0.09418305</v>
      </c>
    </row>
    <row r="16" spans="1:7" ht="12">
      <c r="A16" s="20" t="s">
        <v>24</v>
      </c>
      <c r="B16" s="29">
        <v>-0.0361731</v>
      </c>
      <c r="C16" s="14">
        <v>-0.01080222</v>
      </c>
      <c r="D16" s="14">
        <v>-0.0009754452</v>
      </c>
      <c r="E16" s="14">
        <v>-0.009603008</v>
      </c>
      <c r="F16" s="25">
        <v>-0.05208947</v>
      </c>
      <c r="G16" s="35">
        <v>-0.01733637</v>
      </c>
    </row>
    <row r="17" spans="1:7" ht="12">
      <c r="A17" s="20" t="s">
        <v>25</v>
      </c>
      <c r="B17" s="29">
        <v>-0.06278385</v>
      </c>
      <c r="C17" s="14">
        <v>-0.0280416</v>
      </c>
      <c r="D17" s="14">
        <v>-0.02705017</v>
      </c>
      <c r="E17" s="14">
        <v>-0.04047479</v>
      </c>
      <c r="F17" s="25">
        <v>-0.03286108</v>
      </c>
      <c r="G17" s="35">
        <v>-0.03646445</v>
      </c>
    </row>
    <row r="18" spans="1:7" ht="12">
      <c r="A18" s="20" t="s">
        <v>26</v>
      </c>
      <c r="B18" s="29">
        <v>-0.01099091</v>
      </c>
      <c r="C18" s="14">
        <v>0.03582118</v>
      </c>
      <c r="D18" s="14">
        <v>0.01139542</v>
      </c>
      <c r="E18" s="14">
        <v>0.07354766</v>
      </c>
      <c r="F18" s="25">
        <v>-0.004390697</v>
      </c>
      <c r="G18" s="35">
        <v>0.02687841</v>
      </c>
    </row>
    <row r="19" spans="1:7" ht="12">
      <c r="A19" s="21" t="s">
        <v>27</v>
      </c>
      <c r="B19" s="31">
        <v>-0.2076996</v>
      </c>
      <c r="C19" s="16">
        <v>-0.1962707</v>
      </c>
      <c r="D19" s="16">
        <v>-0.2047849</v>
      </c>
      <c r="E19" s="16">
        <v>-0.1997806</v>
      </c>
      <c r="F19" s="27">
        <v>-0.1557528</v>
      </c>
      <c r="G19" s="37">
        <v>-0.1953995</v>
      </c>
    </row>
    <row r="20" spans="1:7" ht="12.75" thickBot="1">
      <c r="A20" s="44" t="s">
        <v>28</v>
      </c>
      <c r="B20" s="45">
        <v>0.005241037</v>
      </c>
      <c r="C20" s="46">
        <v>-0.01038787</v>
      </c>
      <c r="D20" s="46">
        <v>-0.006404256</v>
      </c>
      <c r="E20" s="46">
        <v>-0.00148601</v>
      </c>
      <c r="F20" s="47">
        <v>-0.0003813552</v>
      </c>
      <c r="G20" s="48">
        <v>-0.003690547</v>
      </c>
    </row>
    <row r="21" spans="1:7" ht="12.75" thickTop="1">
      <c r="A21" s="6" t="s">
        <v>29</v>
      </c>
      <c r="B21" s="39">
        <v>-142.9017</v>
      </c>
      <c r="C21" s="40">
        <v>63.44343</v>
      </c>
      <c r="D21" s="40">
        <v>67.77925</v>
      </c>
      <c r="E21" s="40">
        <v>30.9584</v>
      </c>
      <c r="F21" s="41">
        <v>-137.2998</v>
      </c>
      <c r="G21" s="43">
        <v>0.00423139</v>
      </c>
    </row>
    <row r="22" spans="1:7" ht="12">
      <c r="A22" s="20" t="s">
        <v>30</v>
      </c>
      <c r="B22" s="29">
        <v>123.5108</v>
      </c>
      <c r="C22" s="14">
        <v>51.94771</v>
      </c>
      <c r="D22" s="14">
        <v>17.9898</v>
      </c>
      <c r="E22" s="14">
        <v>-59.13496</v>
      </c>
      <c r="F22" s="25">
        <v>-153.7864</v>
      </c>
      <c r="G22" s="36">
        <v>0</v>
      </c>
    </row>
    <row r="23" spans="1:7" ht="12">
      <c r="A23" s="20" t="s">
        <v>31</v>
      </c>
      <c r="B23" s="29">
        <v>-1.391393</v>
      </c>
      <c r="C23" s="14">
        <v>0.9781859</v>
      </c>
      <c r="D23" s="14">
        <v>0.6260299</v>
      </c>
      <c r="E23" s="14">
        <v>-0.1453342</v>
      </c>
      <c r="F23" s="25">
        <v>5.028039</v>
      </c>
      <c r="G23" s="35">
        <v>0.8217422</v>
      </c>
    </row>
    <row r="24" spans="1:7" ht="12">
      <c r="A24" s="20" t="s">
        <v>32</v>
      </c>
      <c r="B24" s="29">
        <v>-1.335176</v>
      </c>
      <c r="C24" s="14">
        <v>-3.717019</v>
      </c>
      <c r="D24" s="14">
        <v>0.9637826</v>
      </c>
      <c r="E24" s="14">
        <v>-2.568677</v>
      </c>
      <c r="F24" s="25">
        <v>1.599019</v>
      </c>
      <c r="G24" s="35">
        <v>-1.260171</v>
      </c>
    </row>
    <row r="25" spans="1:7" ht="12">
      <c r="A25" s="20" t="s">
        <v>33</v>
      </c>
      <c r="B25" s="29">
        <v>-0.851833</v>
      </c>
      <c r="C25" s="14">
        <v>0.6263999</v>
      </c>
      <c r="D25" s="14">
        <v>0.2076458</v>
      </c>
      <c r="E25" s="14">
        <v>-0.2472939</v>
      </c>
      <c r="F25" s="25">
        <v>-1.552025</v>
      </c>
      <c r="G25" s="35">
        <v>-0.1894368</v>
      </c>
    </row>
    <row r="26" spans="1:7" ht="12">
      <c r="A26" s="21" t="s">
        <v>34</v>
      </c>
      <c r="B26" s="31">
        <v>-0.5334817</v>
      </c>
      <c r="C26" s="16">
        <v>-0.4596639</v>
      </c>
      <c r="D26" s="16">
        <v>0.01890854</v>
      </c>
      <c r="E26" s="16">
        <v>0.01210778</v>
      </c>
      <c r="F26" s="27">
        <v>1.923823</v>
      </c>
      <c r="G26" s="37">
        <v>0.07690132</v>
      </c>
    </row>
    <row r="27" spans="1:7" ht="12">
      <c r="A27" s="20" t="s">
        <v>35</v>
      </c>
      <c r="B27" s="29">
        <v>0.2807043</v>
      </c>
      <c r="C27" s="14">
        <v>0.1249269</v>
      </c>
      <c r="D27" s="14">
        <v>-0.1577581</v>
      </c>
      <c r="E27" s="14">
        <v>0.4050906</v>
      </c>
      <c r="F27" s="25">
        <v>-0.0049326</v>
      </c>
      <c r="G27" s="35">
        <v>0.1295436</v>
      </c>
    </row>
    <row r="28" spans="1:7" ht="12">
      <c r="A28" s="20" t="s">
        <v>36</v>
      </c>
      <c r="B28" s="29">
        <v>0.2342439</v>
      </c>
      <c r="C28" s="14">
        <v>-0.4827079</v>
      </c>
      <c r="D28" s="14">
        <v>0.2710883</v>
      </c>
      <c r="E28" s="14">
        <v>-0.1498708</v>
      </c>
      <c r="F28" s="25">
        <v>-0.03400863</v>
      </c>
      <c r="G28" s="35">
        <v>-0.05770325</v>
      </c>
    </row>
    <row r="29" spans="1:7" ht="12">
      <c r="A29" s="20" t="s">
        <v>37</v>
      </c>
      <c r="B29" s="29">
        <v>0.05019249</v>
      </c>
      <c r="C29" s="14">
        <v>0.09292824</v>
      </c>
      <c r="D29" s="14">
        <v>-0.01362724</v>
      </c>
      <c r="E29" s="14">
        <v>0.01253461</v>
      </c>
      <c r="F29" s="25">
        <v>0.009945305</v>
      </c>
      <c r="G29" s="35">
        <v>0.03068677</v>
      </c>
    </row>
    <row r="30" spans="1:7" ht="12">
      <c r="A30" s="21" t="s">
        <v>38</v>
      </c>
      <c r="B30" s="31">
        <v>-0.01930275</v>
      </c>
      <c r="C30" s="16">
        <v>-0.0203639</v>
      </c>
      <c r="D30" s="16">
        <v>-0.02932894</v>
      </c>
      <c r="E30" s="16">
        <v>-0.02076905</v>
      </c>
      <c r="F30" s="27">
        <v>0.4075113</v>
      </c>
      <c r="G30" s="37">
        <v>0.03471566</v>
      </c>
    </row>
    <row r="31" spans="1:7" ht="12">
      <c r="A31" s="20" t="s">
        <v>39</v>
      </c>
      <c r="B31" s="29">
        <v>0.007072023</v>
      </c>
      <c r="C31" s="14">
        <v>-0.01783648</v>
      </c>
      <c r="D31" s="14">
        <v>0.006824244</v>
      </c>
      <c r="E31" s="14">
        <v>-0.03396439</v>
      </c>
      <c r="F31" s="25">
        <v>0.02412343</v>
      </c>
      <c r="G31" s="35">
        <v>-0.006579455</v>
      </c>
    </row>
    <row r="32" spans="1:7" ht="12">
      <c r="A32" s="20" t="s">
        <v>40</v>
      </c>
      <c r="B32" s="29">
        <v>0.0618347</v>
      </c>
      <c r="C32" s="14">
        <v>-0.01454944</v>
      </c>
      <c r="D32" s="14">
        <v>0.05631838</v>
      </c>
      <c r="E32" s="14">
        <v>0.01965601</v>
      </c>
      <c r="F32" s="25">
        <v>0.01274238</v>
      </c>
      <c r="G32" s="35">
        <v>0.02541419</v>
      </c>
    </row>
    <row r="33" spans="1:7" ht="12">
      <c r="A33" s="20" t="s">
        <v>41</v>
      </c>
      <c r="B33" s="29">
        <v>0.1449094</v>
      </c>
      <c r="C33" s="14">
        <v>0.08662481</v>
      </c>
      <c r="D33" s="14">
        <v>0.08438376</v>
      </c>
      <c r="E33" s="14">
        <v>0.0824548</v>
      </c>
      <c r="F33" s="25">
        <v>0.08038927</v>
      </c>
      <c r="G33" s="35">
        <v>0.09267788</v>
      </c>
    </row>
    <row r="34" spans="1:7" ht="12">
      <c r="A34" s="21" t="s">
        <v>42</v>
      </c>
      <c r="B34" s="31">
        <v>-0.0347079</v>
      </c>
      <c r="C34" s="16">
        <v>-0.01425535</v>
      </c>
      <c r="D34" s="16">
        <v>-0.0009781139</v>
      </c>
      <c r="E34" s="16">
        <v>-0.003126728</v>
      </c>
      <c r="F34" s="27">
        <v>-0.009924401</v>
      </c>
      <c r="G34" s="37">
        <v>-0.0107764</v>
      </c>
    </row>
    <row r="35" spans="1:7" ht="12.75" thickBot="1">
      <c r="A35" s="22" t="s">
        <v>43</v>
      </c>
      <c r="B35" s="32">
        <v>-0.00327239</v>
      </c>
      <c r="C35" s="17">
        <v>0.002266206</v>
      </c>
      <c r="D35" s="17">
        <v>0.0002186225</v>
      </c>
      <c r="E35" s="17">
        <v>0.005285034</v>
      </c>
      <c r="F35" s="28">
        <v>0.004321459</v>
      </c>
      <c r="G35" s="38">
        <v>0.001973953</v>
      </c>
    </row>
    <row r="36" spans="1:7" ht="12">
      <c r="A36" s="4" t="s">
        <v>44</v>
      </c>
      <c r="B36" s="3">
        <v>23.70606</v>
      </c>
      <c r="C36" s="3">
        <v>23.71216</v>
      </c>
      <c r="D36" s="3">
        <v>23.73047</v>
      </c>
      <c r="E36" s="3">
        <v>23.73657</v>
      </c>
      <c r="F36" s="3">
        <v>23.75488</v>
      </c>
      <c r="G36" s="3"/>
    </row>
    <row r="37" spans="1:6" ht="12">
      <c r="A37" s="4" t="s">
        <v>45</v>
      </c>
      <c r="B37" s="2">
        <v>-0.1556397</v>
      </c>
      <c r="C37" s="2">
        <v>-0.08646647</v>
      </c>
      <c r="D37" s="2">
        <v>-0.05086263</v>
      </c>
      <c r="E37" s="2">
        <v>-0.01169841</v>
      </c>
      <c r="F37" s="2">
        <v>0.01169841</v>
      </c>
    </row>
    <row r="38" spans="1:7" ht="12">
      <c r="A38" s="4" t="s">
        <v>53</v>
      </c>
      <c r="B38" s="2">
        <v>-0.0001807882</v>
      </c>
      <c r="C38" s="2">
        <v>6.791579E-05</v>
      </c>
      <c r="D38" s="2">
        <v>-0.0001033793</v>
      </c>
      <c r="E38" s="2">
        <v>0.0002421516</v>
      </c>
      <c r="F38" s="2">
        <v>-0.0001779159</v>
      </c>
      <c r="G38" s="2">
        <v>0.0003228078</v>
      </c>
    </row>
    <row r="39" spans="1:7" ht="12.75" thickBot="1">
      <c r="A39" s="4" t="s">
        <v>54</v>
      </c>
      <c r="B39" s="2">
        <v>0.0002451659</v>
      </c>
      <c r="C39" s="2">
        <v>-0.0001082066</v>
      </c>
      <c r="D39" s="2">
        <v>-0.0001150387</v>
      </c>
      <c r="E39" s="2">
        <v>-5.119731E-05</v>
      </c>
      <c r="F39" s="2">
        <v>0.0002306735</v>
      </c>
      <c r="G39" s="2">
        <v>0.0009488368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3.117024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0.00376</v>
      </c>
      <c r="D4">
        <v>0.003758</v>
      </c>
      <c r="E4">
        <v>0.003761</v>
      </c>
      <c r="F4">
        <v>0.002089</v>
      </c>
      <c r="G4">
        <v>0.011718</v>
      </c>
    </row>
    <row r="5" spans="1:7" ht="12.75">
      <c r="A5" t="s">
        <v>13</v>
      </c>
      <c r="B5">
        <v>6.175226</v>
      </c>
      <c r="C5">
        <v>2.597362</v>
      </c>
      <c r="D5">
        <v>0.899489</v>
      </c>
      <c r="E5">
        <v>-2.956714</v>
      </c>
      <c r="F5">
        <v>-7.688714</v>
      </c>
      <c r="G5">
        <v>4.982457</v>
      </c>
    </row>
    <row r="6" spans="1:7" ht="12.75">
      <c r="A6" t="s">
        <v>14</v>
      </c>
      <c r="B6" s="49">
        <v>108.1272</v>
      </c>
      <c r="C6" s="49">
        <v>-40.28111</v>
      </c>
      <c r="D6" s="49">
        <v>60.68964</v>
      </c>
      <c r="E6" s="49">
        <v>-142.264</v>
      </c>
      <c r="F6" s="49">
        <v>102.5697</v>
      </c>
      <c r="G6" s="49">
        <v>0.004770363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-1.314468</v>
      </c>
      <c r="C8" s="49">
        <v>-1.538114</v>
      </c>
      <c r="D8" s="49">
        <v>1.789505</v>
      </c>
      <c r="E8" s="49">
        <v>0.7976318</v>
      </c>
      <c r="F8" s="49">
        <v>-0.1419904</v>
      </c>
      <c r="G8" s="49">
        <v>0.04315601</v>
      </c>
    </row>
    <row r="9" spans="1:7" ht="12.75">
      <c r="A9" t="s">
        <v>17</v>
      </c>
      <c r="B9" s="49">
        <v>1.351271</v>
      </c>
      <c r="C9" s="49">
        <v>0.2128764</v>
      </c>
      <c r="D9" s="49">
        <v>-0.01256834</v>
      </c>
      <c r="E9" s="49">
        <v>0.4720835</v>
      </c>
      <c r="F9" s="49">
        <v>-1.622871</v>
      </c>
      <c r="G9" s="49">
        <v>0.1403271</v>
      </c>
    </row>
    <row r="10" spans="1:7" ht="12.75">
      <c r="A10" t="s">
        <v>18</v>
      </c>
      <c r="B10" s="49">
        <v>1.634545</v>
      </c>
      <c r="C10" s="49">
        <v>0.6138852</v>
      </c>
      <c r="D10" s="49">
        <v>-0.271293</v>
      </c>
      <c r="E10" s="49">
        <v>0.1407382</v>
      </c>
      <c r="F10" s="49">
        <v>0.5623791</v>
      </c>
      <c r="G10" s="49">
        <v>0.4278441</v>
      </c>
    </row>
    <row r="11" spans="1:7" ht="12.75">
      <c r="A11" t="s">
        <v>19</v>
      </c>
      <c r="B11" s="49">
        <v>2.17043</v>
      </c>
      <c r="C11" s="49">
        <v>0.6693074</v>
      </c>
      <c r="D11" s="49">
        <v>0.7983601</v>
      </c>
      <c r="E11" s="49">
        <v>-0.7792698</v>
      </c>
      <c r="F11" s="49">
        <v>12.37477</v>
      </c>
      <c r="G11" s="49">
        <v>2.133151</v>
      </c>
    </row>
    <row r="12" spans="1:7" ht="12.75">
      <c r="A12" t="s">
        <v>20</v>
      </c>
      <c r="B12" s="49">
        <v>0.687753</v>
      </c>
      <c r="C12" s="49">
        <v>-0.2076751</v>
      </c>
      <c r="D12" s="49">
        <v>-0.07410976</v>
      </c>
      <c r="E12" s="49">
        <v>-0.1048254</v>
      </c>
      <c r="F12" s="49">
        <v>-0.1789706</v>
      </c>
      <c r="G12" s="49">
        <v>-0.01750397</v>
      </c>
    </row>
    <row r="13" spans="1:7" ht="12.75">
      <c r="A13" t="s">
        <v>21</v>
      </c>
      <c r="B13" s="49">
        <v>-0.01514111</v>
      </c>
      <c r="C13" s="49">
        <v>-0.01572956</v>
      </c>
      <c r="D13" s="49">
        <v>-0.007161672</v>
      </c>
      <c r="E13" s="49">
        <v>0.1744097</v>
      </c>
      <c r="F13" s="49">
        <v>0.06299021</v>
      </c>
      <c r="G13" s="49">
        <v>0.04270027</v>
      </c>
    </row>
    <row r="14" spans="1:7" ht="12.75">
      <c r="A14" t="s">
        <v>22</v>
      </c>
      <c r="B14" s="49">
        <v>-0.1070992</v>
      </c>
      <c r="C14" s="49">
        <v>0.03863104</v>
      </c>
      <c r="D14" s="49">
        <v>0.05967225</v>
      </c>
      <c r="E14" s="49">
        <v>-0.05231074</v>
      </c>
      <c r="F14" s="49">
        <v>0.1055608</v>
      </c>
      <c r="G14" s="49">
        <v>0.009676573</v>
      </c>
    </row>
    <row r="15" spans="1:7" ht="12.75">
      <c r="A15" t="s">
        <v>23</v>
      </c>
      <c r="B15" s="49">
        <v>-0.2743097</v>
      </c>
      <c r="C15" s="49">
        <v>-0.05607648</v>
      </c>
      <c r="D15" s="49">
        <v>-0.0349125</v>
      </c>
      <c r="E15" s="49">
        <v>-0.008248876</v>
      </c>
      <c r="F15" s="49">
        <v>-0.2293038</v>
      </c>
      <c r="G15" s="49">
        <v>-0.09418305</v>
      </c>
    </row>
    <row r="16" spans="1:7" ht="12.75">
      <c r="A16" t="s">
        <v>24</v>
      </c>
      <c r="B16" s="49">
        <v>-0.0361731</v>
      </c>
      <c r="C16" s="49">
        <v>-0.01080222</v>
      </c>
      <c r="D16" s="49">
        <v>-0.0009754452</v>
      </c>
      <c r="E16" s="49">
        <v>-0.009603008</v>
      </c>
      <c r="F16" s="49">
        <v>-0.05208947</v>
      </c>
      <c r="G16" s="49">
        <v>-0.01733637</v>
      </c>
    </row>
    <row r="17" spans="1:7" ht="12.75">
      <c r="A17" t="s">
        <v>25</v>
      </c>
      <c r="B17" s="49">
        <v>-0.06278385</v>
      </c>
      <c r="C17" s="49">
        <v>-0.0280416</v>
      </c>
      <c r="D17" s="49">
        <v>-0.02705017</v>
      </c>
      <c r="E17" s="49">
        <v>-0.04047479</v>
      </c>
      <c r="F17" s="49">
        <v>-0.03286108</v>
      </c>
      <c r="G17" s="49">
        <v>-0.03646445</v>
      </c>
    </row>
    <row r="18" spans="1:7" ht="12.75">
      <c r="A18" t="s">
        <v>26</v>
      </c>
      <c r="B18" s="49">
        <v>-0.01099091</v>
      </c>
      <c r="C18" s="49">
        <v>0.03582118</v>
      </c>
      <c r="D18" s="49">
        <v>0.01139542</v>
      </c>
      <c r="E18" s="49">
        <v>0.07354766</v>
      </c>
      <c r="F18" s="49">
        <v>-0.004390697</v>
      </c>
      <c r="G18" s="49">
        <v>0.02687841</v>
      </c>
    </row>
    <row r="19" spans="1:7" ht="12.75">
      <c r="A19" t="s">
        <v>27</v>
      </c>
      <c r="B19" s="49">
        <v>-0.2076996</v>
      </c>
      <c r="C19" s="49">
        <v>-0.1962707</v>
      </c>
      <c r="D19" s="49">
        <v>-0.2047849</v>
      </c>
      <c r="E19" s="49">
        <v>-0.1997806</v>
      </c>
      <c r="F19" s="49">
        <v>-0.1557528</v>
      </c>
      <c r="G19" s="49">
        <v>-0.1953995</v>
      </c>
    </row>
    <row r="20" spans="1:7" ht="12.75">
      <c r="A20" t="s">
        <v>28</v>
      </c>
      <c r="B20" s="49">
        <v>0.005241037</v>
      </c>
      <c r="C20" s="49">
        <v>-0.01038787</v>
      </c>
      <c r="D20" s="49">
        <v>-0.006404256</v>
      </c>
      <c r="E20" s="49">
        <v>-0.00148601</v>
      </c>
      <c r="F20" s="49">
        <v>-0.0003813552</v>
      </c>
      <c r="G20" s="49">
        <v>-0.003690547</v>
      </c>
    </row>
    <row r="21" spans="1:7" ht="12.75">
      <c r="A21" t="s">
        <v>29</v>
      </c>
      <c r="B21" s="49">
        <v>-142.9017</v>
      </c>
      <c r="C21" s="49">
        <v>63.44343</v>
      </c>
      <c r="D21" s="49">
        <v>67.77925</v>
      </c>
      <c r="E21" s="49">
        <v>30.9584</v>
      </c>
      <c r="F21" s="49">
        <v>-137.2998</v>
      </c>
      <c r="G21" s="49">
        <v>0.00423139</v>
      </c>
    </row>
    <row r="22" spans="1:7" ht="12.75">
      <c r="A22" t="s">
        <v>30</v>
      </c>
      <c r="B22" s="49">
        <v>123.5108</v>
      </c>
      <c r="C22" s="49">
        <v>51.94771</v>
      </c>
      <c r="D22" s="49">
        <v>17.9898</v>
      </c>
      <c r="E22" s="49">
        <v>-59.13496</v>
      </c>
      <c r="F22" s="49">
        <v>-153.7864</v>
      </c>
      <c r="G22" s="49">
        <v>0</v>
      </c>
    </row>
    <row r="23" spans="1:7" ht="12.75">
      <c r="A23" t="s">
        <v>31</v>
      </c>
      <c r="B23" s="49">
        <v>-1.391393</v>
      </c>
      <c r="C23" s="49">
        <v>0.9781859</v>
      </c>
      <c r="D23" s="49">
        <v>0.6260299</v>
      </c>
      <c r="E23" s="49">
        <v>-0.1453342</v>
      </c>
      <c r="F23" s="49">
        <v>5.028039</v>
      </c>
      <c r="G23" s="49">
        <v>0.8217422</v>
      </c>
    </row>
    <row r="24" spans="1:7" ht="12.75">
      <c r="A24" t="s">
        <v>32</v>
      </c>
      <c r="B24" s="49">
        <v>-1.335176</v>
      </c>
      <c r="C24" s="49">
        <v>-3.717019</v>
      </c>
      <c r="D24" s="49">
        <v>0.9637826</v>
      </c>
      <c r="E24" s="49">
        <v>-2.568677</v>
      </c>
      <c r="F24" s="49">
        <v>1.599019</v>
      </c>
      <c r="G24" s="49">
        <v>-1.260171</v>
      </c>
    </row>
    <row r="25" spans="1:7" ht="12.75">
      <c r="A25" t="s">
        <v>33</v>
      </c>
      <c r="B25" s="49">
        <v>-0.851833</v>
      </c>
      <c r="C25" s="49">
        <v>0.6263999</v>
      </c>
      <c r="D25" s="49">
        <v>0.2076458</v>
      </c>
      <c r="E25" s="49">
        <v>-0.2472939</v>
      </c>
      <c r="F25" s="49">
        <v>-1.552025</v>
      </c>
      <c r="G25" s="49">
        <v>-0.1894368</v>
      </c>
    </row>
    <row r="26" spans="1:7" ht="12.75">
      <c r="A26" t="s">
        <v>34</v>
      </c>
      <c r="B26" s="49">
        <v>-0.5334817</v>
      </c>
      <c r="C26" s="49">
        <v>-0.4596639</v>
      </c>
      <c r="D26" s="49">
        <v>0.01890854</v>
      </c>
      <c r="E26" s="49">
        <v>0.01210778</v>
      </c>
      <c r="F26" s="49">
        <v>1.923823</v>
      </c>
      <c r="G26" s="49">
        <v>0.07690132</v>
      </c>
    </row>
    <row r="27" spans="1:7" ht="12.75">
      <c r="A27" t="s">
        <v>35</v>
      </c>
      <c r="B27" s="49">
        <v>0.2807043</v>
      </c>
      <c r="C27" s="49">
        <v>0.1249269</v>
      </c>
      <c r="D27" s="49">
        <v>-0.1577581</v>
      </c>
      <c r="E27" s="49">
        <v>0.4050906</v>
      </c>
      <c r="F27" s="49">
        <v>-0.0049326</v>
      </c>
      <c r="G27" s="49">
        <v>0.1295436</v>
      </c>
    </row>
    <row r="28" spans="1:7" ht="12.75">
      <c r="A28" t="s">
        <v>36</v>
      </c>
      <c r="B28" s="49">
        <v>0.2342439</v>
      </c>
      <c r="C28" s="49">
        <v>-0.4827079</v>
      </c>
      <c r="D28" s="49">
        <v>0.2710883</v>
      </c>
      <c r="E28" s="49">
        <v>-0.1498708</v>
      </c>
      <c r="F28" s="49">
        <v>-0.03400863</v>
      </c>
      <c r="G28" s="49">
        <v>-0.05770325</v>
      </c>
    </row>
    <row r="29" spans="1:7" ht="12.75">
      <c r="A29" t="s">
        <v>37</v>
      </c>
      <c r="B29" s="49">
        <v>0.05019249</v>
      </c>
      <c r="C29" s="49">
        <v>0.09292824</v>
      </c>
      <c r="D29" s="49">
        <v>-0.01362724</v>
      </c>
      <c r="E29" s="49">
        <v>0.01253461</v>
      </c>
      <c r="F29" s="49">
        <v>0.009945305</v>
      </c>
      <c r="G29" s="49">
        <v>0.03068677</v>
      </c>
    </row>
    <row r="30" spans="1:7" ht="12.75">
      <c r="A30" t="s">
        <v>38</v>
      </c>
      <c r="B30" s="49">
        <v>-0.01930275</v>
      </c>
      <c r="C30" s="49">
        <v>-0.0203639</v>
      </c>
      <c r="D30" s="49">
        <v>-0.02932894</v>
      </c>
      <c r="E30" s="49">
        <v>-0.02076905</v>
      </c>
      <c r="F30" s="49">
        <v>0.4075113</v>
      </c>
      <c r="G30" s="49">
        <v>0.03471566</v>
      </c>
    </row>
    <row r="31" spans="1:7" ht="12.75">
      <c r="A31" t="s">
        <v>39</v>
      </c>
      <c r="B31" s="49">
        <v>0.007072023</v>
      </c>
      <c r="C31" s="49">
        <v>-0.01783648</v>
      </c>
      <c r="D31" s="49">
        <v>0.006824244</v>
      </c>
      <c r="E31" s="49">
        <v>-0.03396439</v>
      </c>
      <c r="F31" s="49">
        <v>0.02412343</v>
      </c>
      <c r="G31" s="49">
        <v>-0.006579455</v>
      </c>
    </row>
    <row r="32" spans="1:7" ht="12.75">
      <c r="A32" t="s">
        <v>40</v>
      </c>
      <c r="B32" s="49">
        <v>0.0618347</v>
      </c>
      <c r="C32" s="49">
        <v>-0.01454944</v>
      </c>
      <c r="D32" s="49">
        <v>0.05631838</v>
      </c>
      <c r="E32" s="49">
        <v>0.01965601</v>
      </c>
      <c r="F32" s="49">
        <v>0.01274238</v>
      </c>
      <c r="G32" s="49">
        <v>0.02541419</v>
      </c>
    </row>
    <row r="33" spans="1:7" ht="12.75">
      <c r="A33" t="s">
        <v>41</v>
      </c>
      <c r="B33" s="49">
        <v>0.1449094</v>
      </c>
      <c r="C33" s="49">
        <v>0.08662481</v>
      </c>
      <c r="D33" s="49">
        <v>0.08438376</v>
      </c>
      <c r="E33" s="49">
        <v>0.0824548</v>
      </c>
      <c r="F33" s="49">
        <v>0.08038927</v>
      </c>
      <c r="G33" s="49">
        <v>0.09267788</v>
      </c>
    </row>
    <row r="34" spans="1:7" ht="12.75">
      <c r="A34" t="s">
        <v>42</v>
      </c>
      <c r="B34" s="49">
        <v>-0.0347079</v>
      </c>
      <c r="C34" s="49">
        <v>-0.01425535</v>
      </c>
      <c r="D34" s="49">
        <v>-0.0009781139</v>
      </c>
      <c r="E34" s="49">
        <v>-0.003126728</v>
      </c>
      <c r="F34" s="49">
        <v>-0.009924401</v>
      </c>
      <c r="G34" s="49">
        <v>-0.0107764</v>
      </c>
    </row>
    <row r="35" spans="1:7" ht="12.75">
      <c r="A35" t="s">
        <v>43</v>
      </c>
      <c r="B35" s="49">
        <v>-0.00327239</v>
      </c>
      <c r="C35" s="49">
        <v>0.002266206</v>
      </c>
      <c r="D35" s="49">
        <v>0.0002186225</v>
      </c>
      <c r="E35" s="49">
        <v>0.005285034</v>
      </c>
      <c r="F35" s="49">
        <v>0.004321459</v>
      </c>
      <c r="G35" s="49">
        <v>0.001973953</v>
      </c>
    </row>
    <row r="36" spans="1:6" ht="12.75">
      <c r="A36" t="s">
        <v>44</v>
      </c>
      <c r="B36" s="49">
        <v>23.70606</v>
      </c>
      <c r="C36" s="49">
        <v>23.71216</v>
      </c>
      <c r="D36" s="49">
        <v>23.73047</v>
      </c>
      <c r="E36" s="49">
        <v>23.73657</v>
      </c>
      <c r="F36" s="49">
        <v>23.75488</v>
      </c>
    </row>
    <row r="37" spans="1:6" ht="12.75">
      <c r="A37" t="s">
        <v>45</v>
      </c>
      <c r="B37" s="49">
        <v>-0.1556397</v>
      </c>
      <c r="C37" s="49">
        <v>-0.08646647</v>
      </c>
      <c r="D37" s="49">
        <v>-0.05086263</v>
      </c>
      <c r="E37" s="49">
        <v>-0.01169841</v>
      </c>
      <c r="F37" s="49">
        <v>0.01169841</v>
      </c>
    </row>
    <row r="38" spans="1:7" ht="12.75">
      <c r="A38" t="s">
        <v>55</v>
      </c>
      <c r="B38" s="49">
        <v>-0.0001807882</v>
      </c>
      <c r="C38" s="49">
        <v>6.791579E-05</v>
      </c>
      <c r="D38" s="49">
        <v>-0.0001033793</v>
      </c>
      <c r="E38" s="49">
        <v>0.0002421516</v>
      </c>
      <c r="F38" s="49">
        <v>-0.0001779159</v>
      </c>
      <c r="G38" s="49">
        <v>0.0003228078</v>
      </c>
    </row>
    <row r="39" spans="1:7" ht="12.75">
      <c r="A39" t="s">
        <v>56</v>
      </c>
      <c r="B39" s="49">
        <v>0.0002451659</v>
      </c>
      <c r="C39" s="49">
        <v>-0.0001082066</v>
      </c>
      <c r="D39" s="49">
        <v>-0.0001150387</v>
      </c>
      <c r="E39" s="49">
        <v>-5.119731E-05</v>
      </c>
      <c r="F39" s="49">
        <v>0.0002306735</v>
      </c>
      <c r="G39" s="49">
        <v>0.0009488368</v>
      </c>
    </row>
    <row r="40" spans="2:5" ht="12.75">
      <c r="B40" t="s">
        <v>46</v>
      </c>
      <c r="C40" t="s">
        <v>47</v>
      </c>
      <c r="D40" t="s">
        <v>48</v>
      </c>
      <c r="E40">
        <v>3.117024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-0.00018078817735328218</v>
      </c>
      <c r="C50">
        <f>-0.017/(C7*C7+C22*C22)*(C21*C22+C6*C7)</f>
        <v>6.791577829534891E-05</v>
      </c>
      <c r="D50">
        <f>-0.017/(D7*D7+D22*D22)*(D21*D22+D6*D7)</f>
        <v>-0.00010337934040621899</v>
      </c>
      <c r="E50">
        <f>-0.017/(E7*E7+E22*E22)*(E21*E22+E6*E7)</f>
        <v>0.00024215155513370958</v>
      </c>
      <c r="F50">
        <f>-0.017/(F7*F7+F22*F22)*(F21*F22+F6*F7)</f>
        <v>-0.00017791593555797043</v>
      </c>
      <c r="G50">
        <f>(B50*B$4+C50*C$4+D50*D$4+E50*E$4+F50*F$4)/SUM(B$4:F$4)</f>
        <v>-1.5813131246189532E-07</v>
      </c>
    </row>
    <row r="51" spans="1:7" ht="12.75">
      <c r="A51" t="s">
        <v>59</v>
      </c>
      <c r="B51">
        <f>-0.017/(B7*B7+B22*B22)*(B21*B7-B6*B22)</f>
        <v>0.00024516581924154465</v>
      </c>
      <c r="C51">
        <f>-0.017/(C7*C7+C22*C22)*(C21*C7-C6*C22)</f>
        <v>-0.00010820663791553114</v>
      </c>
      <c r="D51">
        <f>-0.017/(D7*D7+D22*D22)*(D21*D7-D6*D22)</f>
        <v>-0.00011503874763419603</v>
      </c>
      <c r="E51">
        <f>-0.017/(E7*E7+E22*E22)*(E21*E7-E6*E22)</f>
        <v>-5.119731774732303E-05</v>
      </c>
      <c r="F51">
        <f>-0.017/(F7*F7+F22*F22)*(F21*F7-F6*F22)</f>
        <v>0.0002306735548767908</v>
      </c>
      <c r="G51">
        <f>(B51*B$4+C51*C$4+D51*D$4+E51*E$4+F51*F$4)/SUM(B$4:F$4)</f>
        <v>2.5474867760143786E-07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10000.06808967984</v>
      </c>
      <c r="C62">
        <f>C7+(2/0.017)*(C8*C50-C23*C51)</f>
        <v>10000.000162823304</v>
      </c>
      <c r="D62">
        <f>D7+(2/0.017)*(D8*D50-D23*D51)</f>
        <v>9999.986708217544</v>
      </c>
      <c r="E62">
        <f>E7+(2/0.017)*(E8*E50-E23*E51)</f>
        <v>10000.021847889362</v>
      </c>
      <c r="F62">
        <f>F7+(2/0.017)*(F8*F50-F23*F51)</f>
        <v>9999.866520791138</v>
      </c>
    </row>
    <row r="63" spans="1:6" ht="12.75">
      <c r="A63" t="s">
        <v>67</v>
      </c>
      <c r="B63">
        <f>B8+(3/0.017)*(B9*B50-B24*B51)</f>
        <v>-1.2998128770580055</v>
      </c>
      <c r="C63">
        <f>C8+(3/0.017)*(C9*C50-C24*C51)</f>
        <v>-1.6065401992949595</v>
      </c>
      <c r="D63">
        <f>D8+(3/0.017)*(D9*D50-D24*D51)</f>
        <v>1.8092999970579111</v>
      </c>
      <c r="E63">
        <f>E8+(3/0.017)*(E9*E50-E24*E51)</f>
        <v>0.7945976319621277</v>
      </c>
      <c r="F63">
        <f>F8+(3/0.017)*(F9*F50-F24*F51)</f>
        <v>-0.1561286561395233</v>
      </c>
    </row>
    <row r="64" spans="1:6" ht="12.75">
      <c r="A64" t="s">
        <v>68</v>
      </c>
      <c r="B64">
        <f>B9+(4/0.017)*(B10*B50-B25*B51)</f>
        <v>1.330878982105897</v>
      </c>
      <c r="C64">
        <f>C9+(4/0.017)*(C10*C50-C25*C51)</f>
        <v>0.23863478077920489</v>
      </c>
      <c r="D64">
        <f>D9+(4/0.017)*(D10*D50-D25*D51)</f>
        <v>-0.0003487154869823289</v>
      </c>
      <c r="E64">
        <f>E9+(4/0.017)*(E10*E50-E25*E51)</f>
        <v>0.47712330932269276</v>
      </c>
      <c r="F64">
        <f>F9+(4/0.017)*(F10*F50-F25*F51)</f>
        <v>-1.5621757246369643</v>
      </c>
    </row>
    <row r="65" spans="1:6" ht="12.75">
      <c r="A65" t="s">
        <v>69</v>
      </c>
      <c r="B65">
        <f>B10+(5/0.017)*(B11*B50-B26*B51)</f>
        <v>1.5576048218405845</v>
      </c>
      <c r="C65">
        <f>C10+(5/0.017)*(C11*C50-C26*C51)</f>
        <v>0.6126257434704987</v>
      </c>
      <c r="D65">
        <f>D10+(5/0.017)*(D11*D50-D26*D51)</f>
        <v>-0.2949279193480741</v>
      </c>
      <c r="E65">
        <f>E10+(5/0.017)*(E11*E50-E26*E51)</f>
        <v>0.08542010938857054</v>
      </c>
      <c r="F65">
        <f>F10+(5/0.017)*(F11*F50-F26*F51)</f>
        <v>-0.21569262712601112</v>
      </c>
    </row>
    <row r="66" spans="1:6" ht="12.75">
      <c r="A66" t="s">
        <v>70</v>
      </c>
      <c r="B66">
        <f>B11+(6/0.017)*(B12*B50-B27*B51)</f>
        <v>2.1022570431717496</v>
      </c>
      <c r="C66">
        <f>C11+(6/0.017)*(C12*C50-C27*C51)</f>
        <v>0.6691004013359336</v>
      </c>
      <c r="D66">
        <f>D11+(6/0.017)*(D12*D50-D27*D51)</f>
        <v>0.794658849595287</v>
      </c>
      <c r="E66">
        <f>E11+(6/0.017)*(E12*E50-E27*E51)</f>
        <v>-0.7809088875751269</v>
      </c>
      <c r="F66">
        <f>F11+(6/0.017)*(F12*F50-F27*F51)</f>
        <v>12.38640983839288</v>
      </c>
    </row>
    <row r="67" spans="1:6" ht="12.75">
      <c r="A67" t="s">
        <v>71</v>
      </c>
      <c r="B67">
        <f>B12+(7/0.017)*(B13*B50-B28*B51)</f>
        <v>0.6652330677787763</v>
      </c>
      <c r="C67">
        <f>C12+(7/0.017)*(C13*C50-C28*C51)</f>
        <v>-0.2296223582263158</v>
      </c>
      <c r="D67">
        <f>D12+(7/0.017)*(D13*D50-D28*D51)</f>
        <v>-0.06096374869382692</v>
      </c>
      <c r="E67">
        <f>E12+(7/0.017)*(E13*E50-E28*E51)</f>
        <v>-0.09059456589309954</v>
      </c>
      <c r="F67">
        <f>F12+(7/0.017)*(F13*F50-F28*F51)</f>
        <v>-0.18035498199716912</v>
      </c>
    </row>
    <row r="68" spans="1:6" ht="12.75">
      <c r="A68" t="s">
        <v>72</v>
      </c>
      <c r="B68">
        <f>B13+(8/0.017)*(B14*B50-B29*B51)</f>
        <v>-0.011820269419589833</v>
      </c>
      <c r="C68">
        <f>C13+(8/0.017)*(C14*C50-C29*C51)</f>
        <v>-0.009762920204345257</v>
      </c>
      <c r="D68">
        <f>D13+(8/0.017)*(D14*D50-D29*D51)</f>
        <v>-0.010802395985348528</v>
      </c>
      <c r="E68">
        <f>E13+(8/0.017)*(E14*E50-E29*E51)</f>
        <v>0.16875069358579464</v>
      </c>
      <c r="F68">
        <f>F13+(8/0.017)*(F14*F50-F29*F51)</f>
        <v>0.05307253124756155</v>
      </c>
    </row>
    <row r="69" spans="1:6" ht="12.75">
      <c r="A69" t="s">
        <v>73</v>
      </c>
      <c r="B69">
        <f>B14+(9/0.017)*(B15*B50-B30*B51)</f>
        <v>-0.07833926312375217</v>
      </c>
      <c r="C69">
        <f>C14+(9/0.017)*(C15*C50-C30*C51)</f>
        <v>0.035448223386235</v>
      </c>
      <c r="D69">
        <f>D14+(9/0.017)*(D15*D50-D30*D51)</f>
        <v>0.059796802956120165</v>
      </c>
      <c r="E69">
        <f>E14+(9/0.017)*(E15*E50-E30*E51)</f>
        <v>-0.05393116236664627</v>
      </c>
      <c r="F69">
        <f>F14+(9/0.017)*(F15*F50-F30*F51)</f>
        <v>0.07739329876028343</v>
      </c>
    </row>
    <row r="70" spans="1:6" ht="12.75">
      <c r="A70" t="s">
        <v>74</v>
      </c>
      <c r="B70">
        <f>B15+(10/0.017)*(B16*B50-B31*B51)</f>
        <v>-0.2714827291142777</v>
      </c>
      <c r="C70">
        <f>C15+(10/0.017)*(C16*C50-C31*C51)</f>
        <v>-0.05764334277156776</v>
      </c>
      <c r="D70">
        <f>D15+(10/0.017)*(D16*D50-D31*D51)</f>
        <v>-0.03439138625606553</v>
      </c>
      <c r="E70">
        <f>E15+(10/0.017)*(E16*E50-E31*E51)</f>
        <v>-0.01063962246357968</v>
      </c>
      <c r="F70">
        <f>F15+(10/0.017)*(F16*F50-F31*F51)</f>
        <v>-0.22712561798008976</v>
      </c>
    </row>
    <row r="71" spans="1:6" ht="12.75">
      <c r="A71" t="s">
        <v>75</v>
      </c>
      <c r="B71">
        <f>B16+(11/0.017)*(B17*B50-B32*B51)</f>
        <v>-0.038637861636333294</v>
      </c>
      <c r="C71">
        <f>C16+(11/0.017)*(C17*C50-C32*C51)</f>
        <v>-0.0130532166953298</v>
      </c>
      <c r="D71">
        <f>D16+(11/0.017)*(D17*D50-D32*D51)</f>
        <v>0.005026170741240663</v>
      </c>
      <c r="E71">
        <f>E16+(11/0.017)*(E17*E50-E32*E51)</f>
        <v>-0.015293695169326667</v>
      </c>
      <c r="F71">
        <f>F16+(11/0.017)*(F17*F50-F32*F51)</f>
        <v>-0.05020835372388245</v>
      </c>
    </row>
    <row r="72" spans="1:6" ht="12.75">
      <c r="A72" t="s">
        <v>76</v>
      </c>
      <c r="B72">
        <f>B17+(12/0.017)*(B18*B50-B33*B51)</f>
        <v>-0.0864590065979624</v>
      </c>
      <c r="C72">
        <f>C17+(12/0.017)*(C18*C50-C33*C51)</f>
        <v>-0.019707809809885082</v>
      </c>
      <c r="D72">
        <f>D17+(12/0.017)*(D18*D50-D33*D51)</f>
        <v>-0.021029451599191014</v>
      </c>
      <c r="E72">
        <f>E17+(12/0.017)*(E18*E50-E33*E51)</f>
        <v>-0.024923393641761903</v>
      </c>
      <c r="F72">
        <f>F17+(12/0.017)*(F18*F50-F33*F51)</f>
        <v>-0.04539931792024253</v>
      </c>
    </row>
    <row r="73" spans="1:6" ht="12.75">
      <c r="A73" t="s">
        <v>77</v>
      </c>
      <c r="B73">
        <f>B18+(13/0.017)*(B19*B50-B34*B51)</f>
        <v>0.024230542774268934</v>
      </c>
      <c r="C73">
        <f>C18+(13/0.017)*(C19*C50-C34*C51)</f>
        <v>0.024448167590737216</v>
      </c>
      <c r="D73">
        <f>D18+(13/0.017)*(D19*D50-D34*D51)</f>
        <v>0.027498601738688285</v>
      </c>
      <c r="E73">
        <f>E18+(13/0.017)*(E19*E50-E34*E51)</f>
        <v>0.03643092942281627</v>
      </c>
      <c r="F73">
        <f>F18+(13/0.017)*(F19*F50-F34*F51)</f>
        <v>0.018550633930827117</v>
      </c>
    </row>
    <row r="74" spans="1:6" ht="12.75">
      <c r="A74" t="s">
        <v>78</v>
      </c>
      <c r="B74">
        <f>B19+(14/0.017)*(B20*B50-B35*B51)</f>
        <v>-0.20781920887765917</v>
      </c>
      <c r="C74">
        <f>C19+(14/0.017)*(C20*C50-C35*C51)</f>
        <v>-0.19664975555371508</v>
      </c>
      <c r="D74">
        <f>D19+(14/0.017)*(D20*D50-D35*D51)</f>
        <v>-0.204218955913207</v>
      </c>
      <c r="E74">
        <f>E19+(14/0.017)*(E20*E50-E35*E51)</f>
        <v>-0.19985410829083364</v>
      </c>
      <c r="F74">
        <f>F19+(14/0.017)*(F20*F50-F35*F51)</f>
        <v>-0.1565178564703735</v>
      </c>
    </row>
    <row r="75" spans="1:6" ht="12.75">
      <c r="A75" t="s">
        <v>79</v>
      </c>
      <c r="B75" s="49">
        <f>B20</f>
        <v>0.005241037</v>
      </c>
      <c r="C75" s="49">
        <f>C20</f>
        <v>-0.01038787</v>
      </c>
      <c r="D75" s="49">
        <f>D20</f>
        <v>-0.006404256</v>
      </c>
      <c r="E75" s="49">
        <f>E20</f>
        <v>-0.00148601</v>
      </c>
      <c r="F75" s="49">
        <f>F20</f>
        <v>-0.0003813552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123.50248056239592</v>
      </c>
      <c r="C82">
        <f>C22+(2/0.017)*(C8*C51+C23*C50)</f>
        <v>51.9751062825161</v>
      </c>
      <c r="D82">
        <f>D22+(2/0.017)*(D8*D51+D23*D50)</f>
        <v>17.957966944444504</v>
      </c>
      <c r="E82">
        <f>E22+(2/0.017)*(E8*E51+E23*E50)</f>
        <v>-59.143904648382836</v>
      </c>
      <c r="F82">
        <f>F22+(2/0.017)*(F8*F51+F23*F50)</f>
        <v>-153.89549666976862</v>
      </c>
    </row>
    <row r="83" spans="1:6" ht="12.75">
      <c r="A83" t="s">
        <v>82</v>
      </c>
      <c r="B83">
        <f>B23+(3/0.017)*(B9*B51+B24*B50)</f>
        <v>-1.2903336769614966</v>
      </c>
      <c r="C83">
        <f>C23+(3/0.017)*(C9*C51+C24*C50)</f>
        <v>0.9295719803777951</v>
      </c>
      <c r="D83">
        <f>D23+(3/0.017)*(D9*D51+D24*D50)</f>
        <v>0.6087023652841971</v>
      </c>
      <c r="E83">
        <f>E23+(3/0.017)*(E9*E51+E24*E50)</f>
        <v>-0.2593657069068753</v>
      </c>
      <c r="F83">
        <f>F23+(3/0.017)*(F9*F51+F24*F50)</f>
        <v>4.911772343993572</v>
      </c>
    </row>
    <row r="84" spans="1:6" ht="12.75">
      <c r="A84" t="s">
        <v>83</v>
      </c>
      <c r="B84">
        <f>B24+(4/0.017)*(B10*B51+B25*B50)</f>
        <v>-1.2046499060019884</v>
      </c>
      <c r="C84">
        <f>C24+(4/0.017)*(C10*C51+C25*C50)</f>
        <v>-3.7226387686648175</v>
      </c>
      <c r="D84">
        <f>D24+(4/0.017)*(D10*D51+D25*D50)</f>
        <v>0.9660750520281888</v>
      </c>
      <c r="E84">
        <f>E24+(4/0.017)*(E10*E51+E25*E50)</f>
        <v>-2.5844624166599215</v>
      </c>
      <c r="F84">
        <f>F24+(4/0.017)*(F10*F51+F25*F50)</f>
        <v>1.694514521428181</v>
      </c>
    </row>
    <row r="85" spans="1:6" ht="12.75">
      <c r="A85" t="s">
        <v>84</v>
      </c>
      <c r="B85">
        <f>B25+(5/0.017)*(B11*B51+B26*B50)</f>
        <v>-0.6669616961027187</v>
      </c>
      <c r="C85">
        <f>C25+(5/0.017)*(C11*C51+C26*C50)</f>
        <v>0.5959169779385998</v>
      </c>
      <c r="D85">
        <f>D25+(5/0.017)*(D11*D51+D26*D50)</f>
        <v>0.18005841810048348</v>
      </c>
      <c r="E85">
        <f>E25+(5/0.017)*(E11*E51+E26*E50)</f>
        <v>-0.23469729961243835</v>
      </c>
      <c r="F85">
        <f>F25+(5/0.017)*(F11*F51+F26*F50)</f>
        <v>-0.813126935944199</v>
      </c>
    </row>
    <row r="86" spans="1:6" ht="12.75">
      <c r="A86" t="s">
        <v>85</v>
      </c>
      <c r="B86">
        <f>B26+(6/0.017)*(B12*B51+B27*B50)</f>
        <v>-0.49188210862049364</v>
      </c>
      <c r="C86">
        <f>C26+(6/0.017)*(C12*C51+C27*C50)</f>
        <v>-0.44873813576707167</v>
      </c>
      <c r="D86">
        <f>D26+(6/0.017)*(D12*D51+D27*D50)</f>
        <v>0.027673630223391473</v>
      </c>
      <c r="E86">
        <f>E26+(6/0.017)*(E12*E51+E27*E50)</f>
        <v>0.04862310873123685</v>
      </c>
      <c r="F86">
        <f>F26+(6/0.017)*(F12*F51+F27*F50)</f>
        <v>1.9095619895141063</v>
      </c>
    </row>
    <row r="87" spans="1:6" ht="12.75">
      <c r="A87" t="s">
        <v>86</v>
      </c>
      <c r="B87">
        <f>B27+(7/0.017)*(B13*B51+B28*B50)</f>
        <v>0.261738166316382</v>
      </c>
      <c r="C87">
        <f>C27+(7/0.017)*(C13*C51+C28*C50)</f>
        <v>0.11212866003527883</v>
      </c>
      <c r="D87">
        <f>D27+(7/0.017)*(D13*D51+D28*D50)</f>
        <v>-0.1689585364162338</v>
      </c>
      <c r="E87">
        <f>E27+(7/0.017)*(E13*E51+E28*E50)</f>
        <v>0.38647028865719185</v>
      </c>
      <c r="F87">
        <f>F27+(7/0.017)*(F13*F51+F28*F50)</f>
        <v>0.003541868835671356</v>
      </c>
    </row>
    <row r="88" spans="1:6" ht="12.75">
      <c r="A88" t="s">
        <v>87</v>
      </c>
      <c r="B88">
        <f>B28+(8/0.017)*(B14*B51+B29*B50)</f>
        <v>0.2176174191096297</v>
      </c>
      <c r="C88">
        <f>C28+(8/0.017)*(C14*C51+C29*C50)</f>
        <v>-0.4817050017469946</v>
      </c>
      <c r="D88">
        <f>D28+(8/0.017)*(D14*D51+D29*D50)</f>
        <v>0.26852084314082003</v>
      </c>
      <c r="E88">
        <f>E28+(8/0.017)*(E14*E51+E29*E50)</f>
        <v>-0.1471821200555896</v>
      </c>
      <c r="F88">
        <f>F28+(8/0.017)*(F14*F51+F29*F50)</f>
        <v>-0.023382438589104198</v>
      </c>
    </row>
    <row r="89" spans="1:6" ht="12.75">
      <c r="A89" t="s">
        <v>88</v>
      </c>
      <c r="B89">
        <f>B29+(9/0.017)*(B15*B51+B30*B50)</f>
        <v>0.016436320586825502</v>
      </c>
      <c r="C89">
        <f>C29+(9/0.017)*(C15*C51+C30*C50)</f>
        <v>0.09540843736728116</v>
      </c>
      <c r="D89">
        <f>D29+(9/0.017)*(D15*D51+D30*D50)</f>
        <v>-0.009895788780051061</v>
      </c>
      <c r="E89">
        <f>E29+(9/0.017)*(E15*E51+E30*E50)</f>
        <v>0.010095643125019087</v>
      </c>
      <c r="F89">
        <f>F29+(9/0.017)*(F15*F51+F30*F50)</f>
        <v>-0.05644138276143015</v>
      </c>
    </row>
    <row r="90" spans="1:6" ht="12.75">
      <c r="A90" t="s">
        <v>89</v>
      </c>
      <c r="B90">
        <f>B30+(10/0.017)*(B16*B51+B31*B50)</f>
        <v>-0.02527154167316283</v>
      </c>
      <c r="C90">
        <f>C30+(10/0.017)*(C16*C51+C31*C50)</f>
        <v>-0.02038890383119148</v>
      </c>
      <c r="D90">
        <f>D30+(10/0.017)*(D16*D51+D31*D50)</f>
        <v>-0.029677923440763126</v>
      </c>
      <c r="E90">
        <f>E30+(10/0.017)*(E16*E51+E31*E50)</f>
        <v>-0.025317803885742195</v>
      </c>
      <c r="F90">
        <f>F30+(10/0.017)*(F16*F51+F31*F50)</f>
        <v>0.3979185906859617</v>
      </c>
    </row>
    <row r="91" spans="1:6" ht="12.75">
      <c r="A91" t="s">
        <v>90</v>
      </c>
      <c r="B91">
        <f>B31+(11/0.017)*(B17*B51+B32*B50)</f>
        <v>-0.01012125959037222</v>
      </c>
      <c r="C91">
        <f>C31+(11/0.017)*(C17*C51+C32*C50)</f>
        <v>-0.016512500124675443</v>
      </c>
      <c r="D91">
        <f>D31+(11/0.017)*(D17*D51+D32*D50)</f>
        <v>0.005070495043082256</v>
      </c>
      <c r="E91">
        <f>E31+(11/0.017)*(E17*E51+E32*E50)</f>
        <v>-0.029543726775899462</v>
      </c>
      <c r="F91">
        <f>F31+(11/0.017)*(F17*F51+F32*F50)</f>
        <v>0.017751677023771555</v>
      </c>
    </row>
    <row r="92" spans="1:6" ht="12.75">
      <c r="A92" t="s">
        <v>91</v>
      </c>
      <c r="B92">
        <f>B32+(12/0.017)*(B18*B51+B33*B50)</f>
        <v>0.04143999287408155</v>
      </c>
      <c r="C92">
        <f>C32+(12/0.017)*(C18*C51+C33*C50)</f>
        <v>-0.013132662162209654</v>
      </c>
      <c r="D92">
        <f>D32+(12/0.017)*(D18*D51+D33*D50)</f>
        <v>0.049235237203273635</v>
      </c>
      <c r="E92">
        <f>E32+(12/0.017)*(E18*E51+E33*E50)</f>
        <v>0.03109209126798606</v>
      </c>
      <c r="F92">
        <f>F32+(12/0.017)*(F18*F51+F33*F50)</f>
        <v>0.0019315448002947197</v>
      </c>
    </row>
    <row r="93" spans="1:6" ht="12.75">
      <c r="A93" t="s">
        <v>92</v>
      </c>
      <c r="B93">
        <f>B33+(13/0.017)*(B19*B51+B34*B50)</f>
        <v>0.11076829176929676</v>
      </c>
      <c r="C93">
        <f>C33+(13/0.017)*(C19*C51+C34*C50)</f>
        <v>0.10212511481862753</v>
      </c>
      <c r="D93">
        <f>D33+(13/0.017)*(D19*D51+D34*D50)</f>
        <v>0.10247617750604923</v>
      </c>
      <c r="E93">
        <f>E33+(13/0.017)*(E19*E51+E34*E50)</f>
        <v>0.08969739732550114</v>
      </c>
      <c r="F93">
        <f>F33+(13/0.017)*(F19*F51+F34*F50)</f>
        <v>0.05426512537645867</v>
      </c>
    </row>
    <row r="94" spans="1:6" ht="12.75">
      <c r="A94" t="s">
        <v>93</v>
      </c>
      <c r="B94">
        <f>B34+(14/0.017)*(B20*B51+B35*B50)</f>
        <v>-0.03316252025008406</v>
      </c>
      <c r="C94">
        <f>C34+(14/0.017)*(C20*C51+C35*C50)</f>
        <v>-0.013202922538294307</v>
      </c>
      <c r="D94">
        <f>D34+(14/0.017)*(D20*D51+D35*D50)</f>
        <v>-0.0003900014553593189</v>
      </c>
      <c r="E94">
        <f>E34+(14/0.017)*(E20*E51+E35*E50)</f>
        <v>-0.0020101382944398114</v>
      </c>
      <c r="F94">
        <f>F34+(14/0.017)*(F20*F51+F35*F50)</f>
        <v>-0.010630021572271308</v>
      </c>
    </row>
    <row r="95" spans="1:6" ht="12.75">
      <c r="A95" t="s">
        <v>94</v>
      </c>
      <c r="B95" s="49">
        <f>B35</f>
        <v>-0.00327239</v>
      </c>
      <c r="C95" s="49">
        <f>C35</f>
        <v>0.002266206</v>
      </c>
      <c r="D95" s="49">
        <f>D35</f>
        <v>0.0002186225</v>
      </c>
      <c r="E95" s="49">
        <f>E35</f>
        <v>0.005285034</v>
      </c>
      <c r="F95" s="49">
        <f>F35</f>
        <v>0.004321459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-1.2998040267340019</v>
      </c>
      <c r="C103">
        <f>C63*10000/C62</f>
        <v>-1.6065401731367417</v>
      </c>
      <c r="D103">
        <f>D63*10000/D62</f>
        <v>1.8093024019433035</v>
      </c>
      <c r="E103">
        <f>E63*10000/E62</f>
        <v>0.7945958959378056</v>
      </c>
      <c r="F103">
        <f>F63*10000/F62</f>
        <v>-0.15613074016029085</v>
      </c>
      <c r="G103">
        <f>AVERAGE(C103:E103)</f>
        <v>0.33245270824812245</v>
      </c>
      <c r="H103">
        <f>STDEV(C103:E103)</f>
        <v>1.754188521476057</v>
      </c>
      <c r="I103">
        <f>(B103*B4+C103*C4+D103*D4+E103*E4+F103*F4)/SUM(B4:F4)</f>
        <v>0.03102502895910375</v>
      </c>
      <c r="K103">
        <f>(LN(H103)+LN(H123))/2-LN(K114*K115^3)</f>
        <v>-3.8405344816314186</v>
      </c>
    </row>
    <row r="104" spans="1:11" ht="12.75">
      <c r="A104" t="s">
        <v>68</v>
      </c>
      <c r="B104">
        <f>B64*10000/B62</f>
        <v>1.330869920255219</v>
      </c>
      <c r="C104">
        <f>C64*10000/C62</f>
        <v>0.23863477689367463</v>
      </c>
      <c r="D104">
        <f>D64*10000/D62</f>
        <v>-0.0003487159504879842</v>
      </c>
      <c r="E104">
        <f>E64*10000/E62</f>
        <v>0.4771222669112428</v>
      </c>
      <c r="F104">
        <f>F64*10000/F62</f>
        <v>-1.562196576713279</v>
      </c>
      <c r="G104">
        <f>AVERAGE(C104:E104)</f>
        <v>0.23846944261814315</v>
      </c>
      <c r="H104">
        <f>STDEV(C104:E104)</f>
        <v>0.23873553436868966</v>
      </c>
      <c r="I104">
        <f>(B104*B4+C104*C4+D104*D4+E104*E4+F104*F4)/SUM(B4:F4)</f>
        <v>0.15571892452383476</v>
      </c>
      <c r="K104">
        <f>(LN(H104)+LN(H124))/2-LN(K114*K115^4)</f>
        <v>-3.556291629731901</v>
      </c>
    </row>
    <row r="105" spans="1:11" ht="12.75">
      <c r="A105" t="s">
        <v>69</v>
      </c>
      <c r="B105">
        <f>B65*10000/B62</f>
        <v>1.557594216231434</v>
      </c>
      <c r="C105">
        <f>C65*10000/C62</f>
        <v>0.6126257334955241</v>
      </c>
      <c r="D105">
        <f>D65*10000/D62</f>
        <v>-0.29492831136036957</v>
      </c>
      <c r="E105">
        <f>E65*10000/E62</f>
        <v>0.08541992276406836</v>
      </c>
      <c r="F105">
        <f>F65*10000/F62</f>
        <v>-0.21569550621256356</v>
      </c>
      <c r="G105">
        <f>AVERAGE(C105:E105)</f>
        <v>0.13437244829974096</v>
      </c>
      <c r="H105">
        <f>STDEV(C105:E105)</f>
        <v>0.45575305638120944</v>
      </c>
      <c r="I105">
        <f>(B105*B4+C105*C4+D105*D4+E105*E4+F105*F4)/SUM(B4:F4)</f>
        <v>0.29336493987043755</v>
      </c>
      <c r="K105">
        <f>(LN(H105)+LN(H125))/2-LN(K114*K115^5)</f>
        <v>-3.528195523580689</v>
      </c>
    </row>
    <row r="106" spans="1:11" ht="12.75">
      <c r="A106" t="s">
        <v>70</v>
      </c>
      <c r="B106">
        <f>B66*10000/B62</f>
        <v>2.1022427290683128</v>
      </c>
      <c r="C106">
        <f>C66*10000/C62</f>
        <v>0.66910039044142</v>
      </c>
      <c r="D106">
        <f>D66*10000/D62</f>
        <v>0.7946599058399465</v>
      </c>
      <c r="E106">
        <f>E66*10000/E62</f>
        <v>-0.7809071814577566</v>
      </c>
      <c r="F106">
        <f>F66*10000/F62</f>
        <v>12.386575173418345</v>
      </c>
      <c r="G106">
        <f>AVERAGE(C106:E106)</f>
        <v>0.22761770494120329</v>
      </c>
      <c r="H106">
        <f>STDEV(C106:E106)</f>
        <v>0.8756615401177011</v>
      </c>
      <c r="I106">
        <f>(B106*B4+C106*C4+D106*D4+E106*E4+F106*F4)/SUM(B4:F4)</f>
        <v>2.1238676231509483</v>
      </c>
      <c r="K106">
        <f>(LN(H106)+LN(H126))/2-LN(K114*K115^6)</f>
        <v>-2.805168095046182</v>
      </c>
    </row>
    <row r="107" spans="1:11" ht="12.75">
      <c r="A107" t="s">
        <v>71</v>
      </c>
      <c r="B107">
        <f>B67*10000/B62</f>
        <v>0.6652285382589572</v>
      </c>
      <c r="C107">
        <f>C67*10000/C62</f>
        <v>-0.22962235448752874</v>
      </c>
      <c r="D107">
        <f>D67*10000/D62</f>
        <v>-0.060963829725623156</v>
      </c>
      <c r="E107">
        <f>E67*10000/E62</f>
        <v>-0.09059436796352673</v>
      </c>
      <c r="F107">
        <f>F67*10000/F62</f>
        <v>-0.18035738939333398</v>
      </c>
      <c r="G107">
        <f>AVERAGE(C107:E107)</f>
        <v>-0.12706018405889288</v>
      </c>
      <c r="H107">
        <f>STDEV(C107:E107)</f>
        <v>0.09004854969038299</v>
      </c>
      <c r="I107">
        <f>(B107*B4+C107*C4+D107*D4+E107*E4+F107*F4)/SUM(B4:F4)</f>
        <v>-0.01965974668256953</v>
      </c>
      <c r="K107">
        <f>(LN(H107)+LN(H127))/2-LN(K114*K115^7)</f>
        <v>-3.357571470228747</v>
      </c>
    </row>
    <row r="108" spans="1:9" ht="12.75">
      <c r="A108" t="s">
        <v>72</v>
      </c>
      <c r="B108">
        <f>B68*10000/B62</f>
        <v>-0.0118201889363018</v>
      </c>
      <c r="C108">
        <f>C68*10000/C62</f>
        <v>-0.009762920045382168</v>
      </c>
      <c r="D108">
        <f>D68*10000/D62</f>
        <v>-0.010802410343677356</v>
      </c>
      <c r="E108">
        <f>E68*10000/E62</f>
        <v>0.16875032490195183</v>
      </c>
      <c r="F108">
        <f>F68*10000/F62</f>
        <v>0.05307323966496577</v>
      </c>
      <c r="G108">
        <f>AVERAGE(C108:E108)</f>
        <v>0.0493949981709641</v>
      </c>
      <c r="H108">
        <f>STDEV(C108:E108)</f>
        <v>0.10336605172548523</v>
      </c>
      <c r="I108">
        <f>(B108*B4+C108*C4+D108*D4+E108*E4+F108*F4)/SUM(B4:F4)</f>
        <v>0.04105292924854879</v>
      </c>
    </row>
    <row r="109" spans="1:9" ht="12.75">
      <c r="A109" t="s">
        <v>73</v>
      </c>
      <c r="B109">
        <f>B69*10000/B62</f>
        <v>-0.07833872971784961</v>
      </c>
      <c r="C109">
        <f>C69*10000/C62</f>
        <v>0.035448222809055324</v>
      </c>
      <c r="D109">
        <f>D69*10000/D62</f>
        <v>0.05979688243683545</v>
      </c>
      <c r="E109">
        <f>E69*10000/E62</f>
        <v>-0.05393104453869684</v>
      </c>
      <c r="F109">
        <f>F69*10000/F62</f>
        <v>0.07739433181370152</v>
      </c>
      <c r="G109">
        <f>AVERAGE(C109:E109)</f>
        <v>0.013771353569064644</v>
      </c>
      <c r="H109">
        <f>STDEV(C109:E109)</f>
        <v>0.05988259629119083</v>
      </c>
      <c r="I109">
        <f>(B109*B4+C109*C4+D109*D4+E109*E4+F109*F4)/SUM(B4:F4)</f>
        <v>0.008950976654241825</v>
      </c>
    </row>
    <row r="110" spans="1:11" ht="12.75">
      <c r="A110" t="s">
        <v>74</v>
      </c>
      <c r="B110">
        <f>B70*10000/B62</f>
        <v>-0.2714808806096533</v>
      </c>
      <c r="C110">
        <f>C70*10000/C62</f>
        <v>-0.05764334183299982</v>
      </c>
      <c r="D110">
        <f>D70*10000/D62</f>
        <v>-0.03439143196840874</v>
      </c>
      <c r="E110">
        <f>E70*10000/E62</f>
        <v>-0.010639599218301023</v>
      </c>
      <c r="F110">
        <f>F70*10000/F62</f>
        <v>-0.22712864967533664</v>
      </c>
      <c r="G110">
        <f>AVERAGE(C110:E110)</f>
        <v>-0.03422479100656986</v>
      </c>
      <c r="H110">
        <f>STDEV(C110:E110)</f>
        <v>0.023502314393583357</v>
      </c>
      <c r="I110">
        <f>(B110*B4+C110*C4+D110*D4+E110*E4+F110*F4)/SUM(B4:F4)</f>
        <v>-0.0943075803262542</v>
      </c>
      <c r="K110">
        <f>EXP(AVERAGE(K103:K107))</f>
        <v>0.03279260520608992</v>
      </c>
    </row>
    <row r="111" spans="1:9" ht="12.75">
      <c r="A111" t="s">
        <v>75</v>
      </c>
      <c r="B111">
        <f>B71*10000/B62</f>
        <v>-0.03863759855416176</v>
      </c>
      <c r="C111">
        <f>C71*10000/C62</f>
        <v>-0.013053216482793017</v>
      </c>
      <c r="D111">
        <f>D71*10000/D62</f>
        <v>0.005026177421926351</v>
      </c>
      <c r="E111">
        <f>E71*10000/E62</f>
        <v>-0.01529366175590367</v>
      </c>
      <c r="F111">
        <f>F71*10000/F62</f>
        <v>-0.050209023909961376</v>
      </c>
      <c r="G111">
        <f>AVERAGE(C111:E111)</f>
        <v>-0.007773566938923445</v>
      </c>
      <c r="H111">
        <f>STDEV(C111:E111)</f>
        <v>0.011141363944005266</v>
      </c>
      <c r="I111">
        <f>(B111*B4+C111*C4+D111*D4+E111*E4+F111*F4)/SUM(B4:F4)</f>
        <v>-0.017910038213951294</v>
      </c>
    </row>
    <row r="112" spans="1:9" ht="12.75">
      <c r="A112" t="s">
        <v>76</v>
      </c>
      <c r="B112">
        <f>B72*10000/B62</f>
        <v>-0.08645841790536295</v>
      </c>
      <c r="C112">
        <f>C72*10000/C62</f>
        <v>-0.019707809488996017</v>
      </c>
      <c r="D112">
        <f>D72*10000/D62</f>
        <v>-0.02102947955111775</v>
      </c>
      <c r="E112">
        <f>E72*10000/E62</f>
        <v>-0.024923339189526186</v>
      </c>
      <c r="F112">
        <f>F72*10000/F62</f>
        <v>-0.04539992391483518</v>
      </c>
      <c r="G112">
        <f>AVERAGE(C112:E112)</f>
        <v>-0.021886876076546654</v>
      </c>
      <c r="H112">
        <f>STDEV(C112:E112)</f>
        <v>0.00271141736286411</v>
      </c>
      <c r="I112">
        <f>(B112*B4+C112*C4+D112*D4+E112*E4+F112*F4)/SUM(B4:F4)</f>
        <v>-0.034364678673439494</v>
      </c>
    </row>
    <row r="113" spans="1:9" ht="12.75">
      <c r="A113" t="s">
        <v>77</v>
      </c>
      <c r="B113">
        <f>B73*10000/B62</f>
        <v>0.024230377790402317</v>
      </c>
      <c r="C113">
        <f>C73*10000/C62</f>
        <v>0.02444816719266408</v>
      </c>
      <c r="D113">
        <f>D73*10000/D62</f>
        <v>0.02749863828928008</v>
      </c>
      <c r="E113">
        <f>E73*10000/E62</f>
        <v>0.036430849829098624</v>
      </c>
      <c r="F113">
        <f>F73*10000/F62</f>
        <v>0.01855088154652637</v>
      </c>
      <c r="G113">
        <f>AVERAGE(C113:E113)</f>
        <v>0.029459218437014264</v>
      </c>
      <c r="H113">
        <f>STDEV(C113:E113)</f>
        <v>0.006227284856030304</v>
      </c>
      <c r="I113">
        <f>(B113*B4+C113*C4+D113*D4+E113*E4+F113*F4)/SUM(B4:F4)</f>
        <v>0.02724583301478107</v>
      </c>
    </row>
    <row r="114" spans="1:11" ht="12.75">
      <c r="A114" t="s">
        <v>78</v>
      </c>
      <c r="B114">
        <f>B74*10000/B62</f>
        <v>-0.20781779385295432</v>
      </c>
      <c r="C114">
        <f>C74*10000/C62</f>
        <v>-0.19664975235179885</v>
      </c>
      <c r="D114">
        <f>D74*10000/D62</f>
        <v>-0.20421922735696132</v>
      </c>
      <c r="E114">
        <f>E74*10000/E62</f>
        <v>-0.19985367165274295</v>
      </c>
      <c r="F114">
        <f>F74*10000/F62</f>
        <v>-0.15651994568622563</v>
      </c>
      <c r="G114">
        <f>AVERAGE(C114:E114)</f>
        <v>-0.20024088378716773</v>
      </c>
      <c r="H114">
        <f>STDEV(C114:E114)</f>
        <v>0.0037995641712214446</v>
      </c>
      <c r="I114">
        <f>(B114*B4+C114*C4+D114*D4+E114*E4+F114*F4)/SUM(B4:F4)</f>
        <v>-0.19549108256149864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0.005241001314189846</v>
      </c>
      <c r="C115">
        <f>C75*10000/C62</f>
        <v>-0.010387869830861271</v>
      </c>
      <c r="D115">
        <f>D75*10000/D62</f>
        <v>-0.006404264512409068</v>
      </c>
      <c r="E115">
        <f>E75*10000/E62</f>
        <v>-0.0014860067533888862</v>
      </c>
      <c r="F115">
        <f>F75*10000/F62</f>
        <v>-0.000381360290366985</v>
      </c>
      <c r="G115">
        <f>AVERAGE(C115:E115)</f>
        <v>-0.006092713698886409</v>
      </c>
      <c r="H115">
        <f>STDEV(C115:E115)</f>
        <v>0.004459101870844788</v>
      </c>
      <c r="I115">
        <f>(B115*B4+C115*C4+D115*D4+E115*E4+F115*F4)/SUM(B4:F4)</f>
        <v>-0.0036905181851276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123.50163964368559</v>
      </c>
      <c r="C122">
        <f>C82*10000/C62</f>
        <v>51.97510543624026</v>
      </c>
      <c r="D122">
        <f>D82*10000/D62</f>
        <v>17.957990813815226</v>
      </c>
      <c r="E122">
        <f>E82*10000/E62</f>
        <v>-59.14377543171663</v>
      </c>
      <c r="F122">
        <f>F82*10000/F62</f>
        <v>-153.89755088210237</v>
      </c>
      <c r="G122">
        <f>AVERAGE(C122:E122)</f>
        <v>3.596440272779619</v>
      </c>
      <c r="H122">
        <f>STDEV(C122:E122)</f>
        <v>56.9345415525043</v>
      </c>
      <c r="I122">
        <f>(B122*B4+C122*C4+D122*D4+E122*E4+F122*F4)/SUM(B4:F4)</f>
        <v>-0.12983895294883058</v>
      </c>
    </row>
    <row r="123" spans="1:9" ht="12.75">
      <c r="A123" t="s">
        <v>82</v>
      </c>
      <c r="B123">
        <f>B83*10000/B62</f>
        <v>-1.2903248911806235</v>
      </c>
      <c r="C123">
        <f>C83*10000/C62</f>
        <v>0.9295719652421972</v>
      </c>
      <c r="D123">
        <f>D83*10000/D62</f>
        <v>0.6087031743592145</v>
      </c>
      <c r="E123">
        <f>E83*10000/E62</f>
        <v>-0.25936514024878643</v>
      </c>
      <c r="F123">
        <f>F83*10000/F62</f>
        <v>4.911837906817358</v>
      </c>
      <c r="G123">
        <f>AVERAGE(C123:E123)</f>
        <v>0.4263033331175418</v>
      </c>
      <c r="H123">
        <f>STDEV(C123:E123)</f>
        <v>0.6150976644135954</v>
      </c>
      <c r="I123">
        <f>(B123*B4+C123*C4+D123*D4+E123*E4+F123*F4)/SUM(B4:F4)</f>
        <v>0.7777059118347306</v>
      </c>
    </row>
    <row r="124" spans="1:9" ht="12.75">
      <c r="A124" t="s">
        <v>83</v>
      </c>
      <c r="B124">
        <f>B84*10000/B62</f>
        <v>-1.204641703635196</v>
      </c>
      <c r="C124">
        <f>C84*10000/C62</f>
        <v>-3.722638708051584</v>
      </c>
      <c r="D124">
        <f>D84*10000/D62</f>
        <v>0.9660763361158383</v>
      </c>
      <c r="E124">
        <f>E84*10000/E62</f>
        <v>-2.584456770167364</v>
      </c>
      <c r="F124">
        <f>F84*10000/F62</f>
        <v>1.694537139975864</v>
      </c>
      <c r="G124">
        <f>AVERAGE(C124:E124)</f>
        <v>-1.7803397140343697</v>
      </c>
      <c r="H124">
        <f>STDEV(C124:E124)</f>
        <v>2.445601229007598</v>
      </c>
      <c r="I124">
        <f>(B124*B4+C124*C4+D124*D4+E124*E4+F124*F4)/SUM(B4:F4)</f>
        <v>-1.2330035263871768</v>
      </c>
    </row>
    <row r="125" spans="1:9" ht="12.75">
      <c r="A125" t="s">
        <v>84</v>
      </c>
      <c r="B125">
        <f>B85*10000/B62</f>
        <v>-0.6669571548128049</v>
      </c>
      <c r="C125">
        <f>C85*10000/C62</f>
        <v>0.5959169682356827</v>
      </c>
      <c r="D125">
        <f>D85*10000/D62</f>
        <v>0.18005865743053387</v>
      </c>
      <c r="E125">
        <f>E85*10000/E62</f>
        <v>-0.23469678684949508</v>
      </c>
      <c r="F125">
        <f>F85*10000/F62</f>
        <v>-0.8131377896430848</v>
      </c>
      <c r="G125">
        <f>AVERAGE(C125:E125)</f>
        <v>0.18042627960557386</v>
      </c>
      <c r="H125">
        <f>STDEV(C125:E125)</f>
        <v>0.4153069995722714</v>
      </c>
      <c r="I125">
        <f>(B125*B4+C125*C4+D125*D4+E125*E4+F125*F4)/SUM(B4:F4)</f>
        <v>-0.07491440682391812</v>
      </c>
    </row>
    <row r="126" spans="1:9" ht="12.75">
      <c r="A126" t="s">
        <v>85</v>
      </c>
      <c r="B126">
        <f>B86*10000/B62</f>
        <v>-0.49187875943376863</v>
      </c>
      <c r="C126">
        <f>C86*10000/C62</f>
        <v>-0.44873812846056926</v>
      </c>
      <c r="D126">
        <f>D86*10000/D62</f>
        <v>0.027673667006627635</v>
      </c>
      <c r="E126">
        <f>E86*10000/E62</f>
        <v>0.04862300250023894</v>
      </c>
      <c r="F126">
        <f>F86*10000/F62</f>
        <v>1.909587478536695</v>
      </c>
      <c r="G126">
        <f>AVERAGE(C126:E126)</f>
        <v>-0.12414715298456756</v>
      </c>
      <c r="H126">
        <f>STDEV(C126:E126)</f>
        <v>0.28129911959469894</v>
      </c>
      <c r="I126">
        <f>(B126*B4+C126*C4+D126*D4+E126*E4+F126*F4)/SUM(B4:F4)</f>
        <v>0.09455349811895039</v>
      </c>
    </row>
    <row r="127" spans="1:9" ht="12.75">
      <c r="A127" t="s">
        <v>86</v>
      </c>
      <c r="B127">
        <f>B87*10000/B62</f>
        <v>0.261736384161722</v>
      </c>
      <c r="C127">
        <f>C87*10000/C62</f>
        <v>0.11212865820956297</v>
      </c>
      <c r="D127">
        <f>D87*10000/D62</f>
        <v>-0.1689587609925433</v>
      </c>
      <c r="E127">
        <f>E87*10000/E62</f>
        <v>0.38646944430302577</v>
      </c>
      <c r="F127">
        <f>F87*10000/F62</f>
        <v>0.0035419161128874164</v>
      </c>
      <c r="G127">
        <f>AVERAGE(C127:E127)</f>
        <v>0.1098797805066818</v>
      </c>
      <c r="H127">
        <f>STDEV(C127:E127)</f>
        <v>0.2777209316880096</v>
      </c>
      <c r="I127">
        <f>(B127*B4+C127*C4+D127*D4+E127*E4+F127*F4)/SUM(B4:F4)</f>
        <v>0.11767004963606646</v>
      </c>
    </row>
    <row r="128" spans="1:9" ht="12.75">
      <c r="A128" t="s">
        <v>87</v>
      </c>
      <c r="B128">
        <f>B88*10000/B62</f>
        <v>0.21761593736967932</v>
      </c>
      <c r="C128">
        <f>C88*10000/C62</f>
        <v>-0.4817049939037148</v>
      </c>
      <c r="D128">
        <f>D88*10000/D62</f>
        <v>0.2685212000533576</v>
      </c>
      <c r="E128">
        <f>E88*10000/E62</f>
        <v>-0.14718179849442464</v>
      </c>
      <c r="F128">
        <f>F88*10000/F62</f>
        <v>-0.023382750700210644</v>
      </c>
      <c r="G128">
        <f>AVERAGE(C128:E128)</f>
        <v>-0.12012186411492727</v>
      </c>
      <c r="H128">
        <f>STDEV(C128:E128)</f>
        <v>0.37584440339227576</v>
      </c>
      <c r="I128">
        <f>(B128*B4+C128*C4+D128*D4+E128*E4+F128*F4)/SUM(B4:F4)</f>
        <v>-0.05841882735711366</v>
      </c>
    </row>
    <row r="129" spans="1:9" ht="12.75">
      <c r="A129" t="s">
        <v>88</v>
      </c>
      <c r="B129">
        <f>B89*10000/B62</f>
        <v>0.016436208673206866</v>
      </c>
      <c r="C129">
        <f>C89*10000/C62</f>
        <v>0.09540843581380948</v>
      </c>
      <c r="D129">
        <f>D89*10000/D62</f>
        <v>-0.009895801933335713</v>
      </c>
      <c r="E129">
        <f>E89*10000/E62</f>
        <v>0.010095621068217871</v>
      </c>
      <c r="F129">
        <f>F89*10000/F62</f>
        <v>-0.05644213614659809</v>
      </c>
      <c r="G129">
        <f>AVERAGE(C129:E129)</f>
        <v>0.031869418316230545</v>
      </c>
      <c r="H129">
        <f>STDEV(C129:E129)</f>
        <v>0.055926910399422144</v>
      </c>
      <c r="I129">
        <f>(B129*B4+C129*C4+D129*D4+E129*E4+F129*F4)/SUM(B4:F4)</f>
        <v>0.017836993588951577</v>
      </c>
    </row>
    <row r="130" spans="1:9" ht="12.75">
      <c r="A130" t="s">
        <v>89</v>
      </c>
      <c r="B130">
        <f>B90*10000/B62</f>
        <v>-0.0252713696012163</v>
      </c>
      <c r="C130">
        <f>C90*10000/C62</f>
        <v>-0.020388903499212616</v>
      </c>
      <c r="D130">
        <f>D90*10000/D62</f>
        <v>-0.02967796288806577</v>
      </c>
      <c r="E130">
        <f>E90*10000/E62</f>
        <v>-0.025317748571805226</v>
      </c>
      <c r="F130">
        <f>F90*10000/F62</f>
        <v>0.3979239021427262</v>
      </c>
      <c r="G130">
        <f>AVERAGE(C130:E130)</f>
        <v>-0.025128204986361202</v>
      </c>
      <c r="H130">
        <f>STDEV(C130:E130)</f>
        <v>0.0046474295218429645</v>
      </c>
      <c r="I130">
        <f>(B130*B4+C130*C4+D130*D4+E130*E4+F130*F4)/SUM(B4:F4)</f>
        <v>0.031404805373907815</v>
      </c>
    </row>
    <row r="131" spans="1:9" ht="12.75">
      <c r="A131" t="s">
        <v>90</v>
      </c>
      <c r="B131">
        <f>B91*10000/B62</f>
        <v>-0.010121190675508951</v>
      </c>
      <c r="C131">
        <f>C91*10000/C62</f>
        <v>-0.016512499855813465</v>
      </c>
      <c r="D131">
        <f>D91*10000/D62</f>
        <v>0.00507050178268292</v>
      </c>
      <c r="E131">
        <f>E91*10000/E62</f>
        <v>-0.029543662229233086</v>
      </c>
      <c r="F131">
        <f>F91*10000/F62</f>
        <v>0.01775191397491487</v>
      </c>
      <c r="G131">
        <f>AVERAGE(C131:E131)</f>
        <v>-0.013661886767454542</v>
      </c>
      <c r="H131">
        <f>STDEV(C131:E131)</f>
        <v>0.01748226483598729</v>
      </c>
      <c r="I131">
        <f>(B131*B4+C131*C4+D131*D4+E131*E4+F131*F4)/SUM(B4:F4)</f>
        <v>-0.008954104360725629</v>
      </c>
    </row>
    <row r="132" spans="1:9" ht="12.75">
      <c r="A132" t="s">
        <v>91</v>
      </c>
      <c r="B132">
        <f>B92*10000/B62</f>
        <v>0.041439710712418046</v>
      </c>
      <c r="C132">
        <f>C92*10000/C62</f>
        <v>-0.013132661948379311</v>
      </c>
      <c r="D132">
        <f>D92*10000/D62</f>
        <v>0.049235302645766824</v>
      </c>
      <c r="E132">
        <f>E92*10000/E62</f>
        <v>0.031092023338477465</v>
      </c>
      <c r="F132">
        <f>F92*10000/F62</f>
        <v>0.0019315705827460442</v>
      </c>
      <c r="G132">
        <f>AVERAGE(C132:E132)</f>
        <v>0.022398221345288325</v>
      </c>
      <c r="H132">
        <f>STDEV(C132:E132)</f>
        <v>0.032080015535014175</v>
      </c>
      <c r="I132">
        <f>(B132*B4+C132*C4+D132*D4+E132*E4+F132*F4)/SUM(B4:F4)</f>
        <v>0.022411973868279776</v>
      </c>
    </row>
    <row r="133" spans="1:9" ht="12.75">
      <c r="A133" t="s">
        <v>92</v>
      </c>
      <c r="B133">
        <f>B93*10000/B62</f>
        <v>0.11076753755667985</v>
      </c>
      <c r="C133">
        <f>C93*10000/C62</f>
        <v>0.10212511315579269</v>
      </c>
      <c r="D133">
        <f>D93*10000/D62</f>
        <v>0.10247631371533611</v>
      </c>
      <c r="E133">
        <f>E93*10000/E62</f>
        <v>0.08969720135604801</v>
      </c>
      <c r="F133">
        <f>F93*10000/F62</f>
        <v>0.05426584971272746</v>
      </c>
      <c r="G133">
        <f>AVERAGE(C133:E133)</f>
        <v>0.09809954274239228</v>
      </c>
      <c r="H133">
        <f>STDEV(C133:E133)</f>
        <v>0.007278759580983315</v>
      </c>
      <c r="I133">
        <f>(B133*B4+C133*C4+D133*D4+E133*E4+F133*F4)/SUM(B4:F4)</f>
        <v>0.09407005913473716</v>
      </c>
    </row>
    <row r="134" spans="1:9" ht="12.75">
      <c r="A134" t="s">
        <v>93</v>
      </c>
      <c r="B134">
        <f>B94*10000/B62</f>
        <v>-0.03316229444908288</v>
      </c>
      <c r="C134">
        <f>C94*10000/C62</f>
        <v>-0.013202922323319965</v>
      </c>
      <c r="D134">
        <f>D94*10000/D62</f>
        <v>-0.0003900019737414581</v>
      </c>
      <c r="E134">
        <f>E94*10000/E62</f>
        <v>-0.0020101339027215003</v>
      </c>
      <c r="F134">
        <f>F94*10000/F62</f>
        <v>-0.010630163462852218</v>
      </c>
      <c r="G134">
        <f>AVERAGE(C134:E134)</f>
        <v>-0.005201019399927642</v>
      </c>
      <c r="H134">
        <f>STDEV(C134:E134)</f>
        <v>0.006977036954422065</v>
      </c>
      <c r="I134">
        <f>(B134*B4+C134*C4+D134*D4+E134*E4+F134*F4)/SUM(B4:F4)</f>
        <v>-0.00996920481189707</v>
      </c>
    </row>
    <row r="135" spans="1:9" ht="12.75">
      <c r="A135" t="s">
        <v>94</v>
      </c>
      <c r="B135">
        <f>B95*10000/B62</f>
        <v>-0.0032723677185529723</v>
      </c>
      <c r="C135">
        <f>C95*10000/C62</f>
        <v>0.0022662059631008862</v>
      </c>
      <c r="D135">
        <f>D95*10000/D62</f>
        <v>0.00021862279058865722</v>
      </c>
      <c r="E135">
        <f>E95*10000/E62</f>
        <v>0.005285022453341417</v>
      </c>
      <c r="F135">
        <f>F95*10000/F62</f>
        <v>0.004321516683262796</v>
      </c>
      <c r="G135">
        <f>AVERAGE(C135:E135)</f>
        <v>0.0025899504023436533</v>
      </c>
      <c r="H135">
        <f>STDEV(C135:E135)</f>
        <v>0.0025486681290707073</v>
      </c>
      <c r="I135">
        <f>(B135*B4+C135*C4+D135*D4+E135*E4+F135*F4)/SUM(B4:F4)</f>
        <v>0.0019744581807406023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2004-09-06T11:41:36Z</cp:lastPrinted>
  <dcterms:created xsi:type="dcterms:W3CDTF">2004-09-06T11:41:36Z</dcterms:created>
  <dcterms:modified xsi:type="dcterms:W3CDTF">2004-09-06T12:35:42Z</dcterms:modified>
  <cp:category/>
  <cp:version/>
  <cp:contentType/>
  <cp:contentStatus/>
</cp:coreProperties>
</file>