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<sst xmlns="http://schemas.openxmlformats.org/spreadsheetml/2006/main" count="204" uniqueCount="98">
  <si>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01/02/2005       08:16:40</t>
  </si>
  <si>
    <t>LISSNER</t>
  </si>
  <si>
    <t>HCMQAP317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</si>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</sst>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0324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-0.003769</v>
      </c>
      <c r="D4" s="12">
        <v>-0.003762</v>
      </c>
      <c r="E4" s="12">
        <v>-0.003763</v>
      </c>
      <c r="F4" s="24">
        <v>-0.00209</v>
      </c>
      <c r="G4" s="34">
        <v>-0.011733</v>
      </c>
    </row>
    <row r="5" spans="1:7" ht="12.75" thickBot="1">
      <c r="A5" s="44" t="s">
        <v>13</v>
      </c>
      <c r="B5" s="45">
        <v>11.476619</v>
      </c>
      <c r="C5" s="46">
        <v>4.947057</v>
      </c>
      <c r="D5" s="46">
        <v>-0.90631</v>
      </c>
      <c r="E5" s="46">
        <v>-5.091582</v>
      </c>
      <c r="F5" s="47">
        <v>-10.491499</v>
      </c>
      <c r="G5" s="48">
        <v>1.613908</v>
      </c>
    </row>
    <row r="6" spans="1:7" ht="12.75" thickTop="1">
      <c r="A6" s="6" t="s">
        <v>14</v>
      </c>
      <c r="B6" s="39">
        <v>25.99032</v>
      </c>
      <c r="C6" s="40">
        <v>-3.471545</v>
      </c>
      <c r="D6" s="40">
        <v>10.91225</v>
      </c>
      <c r="E6" s="40">
        <v>-39.23849</v>
      </c>
      <c r="F6" s="41">
        <v>29.16729</v>
      </c>
      <c r="G6" s="42">
        <v>0.002482268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2.182901</v>
      </c>
      <c r="C8" s="13">
        <v>2.386708</v>
      </c>
      <c r="D8" s="13">
        <v>2.071981</v>
      </c>
      <c r="E8" s="13">
        <v>0.8129573</v>
      </c>
      <c r="F8" s="25">
        <v>-0.5972356</v>
      </c>
      <c r="G8" s="35">
        <v>1.50448</v>
      </c>
    </row>
    <row r="9" spans="1:7" ht="12">
      <c r="A9" s="20" t="s">
        <v>17</v>
      </c>
      <c r="B9" s="29">
        <v>0.01249993</v>
      </c>
      <c r="C9" s="13">
        <v>-0.4142208</v>
      </c>
      <c r="D9" s="13">
        <v>-0.3260866</v>
      </c>
      <c r="E9" s="13">
        <v>-0.3661248</v>
      </c>
      <c r="F9" s="25">
        <v>-1.769103</v>
      </c>
      <c r="G9" s="35">
        <v>-0.5006025</v>
      </c>
    </row>
    <row r="10" spans="1:7" ht="12">
      <c r="A10" s="20" t="s">
        <v>18</v>
      </c>
      <c r="B10" s="29">
        <v>-0.1704909</v>
      </c>
      <c r="C10" s="13">
        <v>0.122979</v>
      </c>
      <c r="D10" s="13">
        <v>0.3437463</v>
      </c>
      <c r="E10" s="13">
        <v>0.7800379</v>
      </c>
      <c r="F10" s="25">
        <v>-0.8150271</v>
      </c>
      <c r="G10" s="35">
        <v>0.1663845</v>
      </c>
    </row>
    <row r="11" spans="1:7" ht="12">
      <c r="A11" s="21" t="s">
        <v>19</v>
      </c>
      <c r="B11" s="50">
        <v>1.188374</v>
      </c>
      <c r="C11" s="51">
        <v>-2.523663</v>
      </c>
      <c r="D11" s="51">
        <v>-0.9830279</v>
      </c>
      <c r="E11" s="51">
        <v>-2.203473</v>
      </c>
      <c r="F11" s="52">
        <v>11.65423</v>
      </c>
      <c r="G11" s="49">
        <v>0.3539644</v>
      </c>
    </row>
    <row r="12" spans="1:7" ht="12">
      <c r="A12" s="20" t="s">
        <v>20</v>
      </c>
      <c r="B12" s="29">
        <v>-0.04208796</v>
      </c>
      <c r="C12" s="13">
        <v>0.3114743</v>
      </c>
      <c r="D12" s="13">
        <v>0.2858587</v>
      </c>
      <c r="E12" s="13">
        <v>-0.01107355</v>
      </c>
      <c r="F12" s="25">
        <v>-0.4305272</v>
      </c>
      <c r="G12" s="35">
        <v>0.07751742</v>
      </c>
    </row>
    <row r="13" spans="1:7" ht="12">
      <c r="A13" s="20" t="s">
        <v>21</v>
      </c>
      <c r="B13" s="29">
        <v>-0.0640156</v>
      </c>
      <c r="C13" s="13">
        <v>-0.137504</v>
      </c>
      <c r="D13" s="13">
        <v>-0.1698912</v>
      </c>
      <c r="E13" s="13">
        <v>-0.05739123</v>
      </c>
      <c r="F13" s="25">
        <v>-0.08706388</v>
      </c>
      <c r="G13" s="35">
        <v>-0.1086545</v>
      </c>
    </row>
    <row r="14" spans="1:7" ht="12">
      <c r="A14" s="20" t="s">
        <v>22</v>
      </c>
      <c r="B14" s="29">
        <v>-0.003351177</v>
      </c>
      <c r="C14" s="13">
        <v>-0.06940311</v>
      </c>
      <c r="D14" s="13">
        <v>-0.07386752</v>
      </c>
      <c r="E14" s="13">
        <v>0.008995869</v>
      </c>
      <c r="F14" s="25">
        <v>0.07394073</v>
      </c>
      <c r="G14" s="35">
        <v>-0.02292643</v>
      </c>
    </row>
    <row r="15" spans="1:7" ht="12">
      <c r="A15" s="21" t="s">
        <v>23</v>
      </c>
      <c r="B15" s="31">
        <v>-0.1646073</v>
      </c>
      <c r="C15" s="15">
        <v>0.164925</v>
      </c>
      <c r="D15" s="15">
        <v>0.168394</v>
      </c>
      <c r="E15" s="15">
        <v>0.07322918</v>
      </c>
      <c r="F15" s="27">
        <v>-0.1483287</v>
      </c>
      <c r="G15" s="37">
        <v>0.05422656</v>
      </c>
    </row>
    <row r="16" spans="1:7" ht="12">
      <c r="A16" s="20" t="s">
        <v>24</v>
      </c>
      <c r="B16" s="29">
        <v>-0.009788745</v>
      </c>
      <c r="C16" s="13">
        <v>0.01047049</v>
      </c>
      <c r="D16" s="13">
        <v>0.04151817</v>
      </c>
      <c r="E16" s="13">
        <v>0.01226305</v>
      </c>
      <c r="F16" s="25">
        <v>-0.06486111</v>
      </c>
      <c r="G16" s="35">
        <v>0.005376737</v>
      </c>
    </row>
    <row r="17" spans="1:7" ht="12">
      <c r="A17" s="20" t="s">
        <v>25</v>
      </c>
      <c r="B17" s="29">
        <v>-0.04043355</v>
      </c>
      <c r="C17" s="13">
        <v>-0.05561564</v>
      </c>
      <c r="D17" s="13">
        <v>-0.04760414</v>
      </c>
      <c r="E17" s="13">
        <v>-0.0410026</v>
      </c>
      <c r="F17" s="25">
        <v>-0.02159398</v>
      </c>
      <c r="G17" s="35">
        <v>-0.04343005</v>
      </c>
    </row>
    <row r="18" spans="1:7" ht="12">
      <c r="A18" s="20" t="s">
        <v>26</v>
      </c>
      <c r="B18" s="29">
        <v>0.02183574</v>
      </c>
      <c r="C18" s="13">
        <v>0.02157569</v>
      </c>
      <c r="D18" s="13">
        <v>0.01954792</v>
      </c>
      <c r="E18" s="13">
        <v>0.04880284</v>
      </c>
      <c r="F18" s="25">
        <v>0.02645691</v>
      </c>
      <c r="G18" s="35">
        <v>0.02833687</v>
      </c>
    </row>
    <row r="19" spans="1:7" ht="12">
      <c r="A19" s="21" t="s">
        <v>27</v>
      </c>
      <c r="B19" s="31">
        <v>-0.2221006</v>
      </c>
      <c r="C19" s="15">
        <v>-0.2150265</v>
      </c>
      <c r="D19" s="15">
        <v>-0.2231179</v>
      </c>
      <c r="E19" s="15">
        <v>-0.2024391</v>
      </c>
      <c r="F19" s="27">
        <v>-0.1748708</v>
      </c>
      <c r="G19" s="37">
        <v>-0.209606</v>
      </c>
    </row>
    <row r="20" spans="1:7" ht="12.75" thickBot="1">
      <c r="A20" s="44" t="s">
        <v>28</v>
      </c>
      <c r="B20" s="45">
        <v>-0.003744642</v>
      </c>
      <c r="C20" s="46">
        <v>0.00220076</v>
      </c>
      <c r="D20" s="46">
        <v>0.0001083575</v>
      </c>
      <c r="E20" s="46">
        <v>-0.0006158606</v>
      </c>
      <c r="F20" s="47">
        <v>-0.0008188753</v>
      </c>
      <c r="G20" s="48">
        <v>-0.0002428719</v>
      </c>
    </row>
    <row r="21" spans="1:7" ht="12.75" thickTop="1">
      <c r="A21" s="6" t="s">
        <v>29</v>
      </c>
      <c r="B21" s="39">
        <v>-104.6964</v>
      </c>
      <c r="C21" s="40">
        <v>73.61673</v>
      </c>
      <c r="D21" s="40">
        <v>58.22566</v>
      </c>
      <c r="E21" s="40">
        <v>-16.71487</v>
      </c>
      <c r="F21" s="41">
        <v>-93.98017</v>
      </c>
      <c r="G21" s="43">
        <v>0.0250843</v>
      </c>
    </row>
    <row r="22" spans="1:7" ht="12">
      <c r="A22" s="20" t="s">
        <v>30</v>
      </c>
      <c r="B22" s="29">
        <v>229.5727</v>
      </c>
      <c r="C22" s="13">
        <v>98.94437</v>
      </c>
      <c r="D22" s="13">
        <v>-18.12623</v>
      </c>
      <c r="E22" s="13">
        <v>-101.8352</v>
      </c>
      <c r="F22" s="25">
        <v>-209.8608</v>
      </c>
      <c r="G22" s="36">
        <v>0</v>
      </c>
    </row>
    <row r="23" spans="1:7" ht="12">
      <c r="A23" s="20" t="s">
        <v>31</v>
      </c>
      <c r="B23" s="29">
        <v>-3.369591</v>
      </c>
      <c r="C23" s="13">
        <v>-1.381972</v>
      </c>
      <c r="D23" s="13">
        <v>-0.702826</v>
      </c>
      <c r="E23" s="13">
        <v>-3.987022</v>
      </c>
      <c r="F23" s="25">
        <v>2.145548</v>
      </c>
      <c r="G23" s="35">
        <v>-1.661566</v>
      </c>
    </row>
    <row r="24" spans="1:7" ht="12">
      <c r="A24" s="20" t="s">
        <v>32</v>
      </c>
      <c r="B24" s="53">
        <v>1.250448</v>
      </c>
      <c r="C24" s="54">
        <v>6.083601</v>
      </c>
      <c r="D24" s="54">
        <v>2.599496</v>
      </c>
      <c r="E24" s="54">
        <v>3.533727</v>
      </c>
      <c r="F24" s="55">
        <v>4.5076</v>
      </c>
      <c r="G24" s="35">
        <v>3.723263</v>
      </c>
    </row>
    <row r="25" spans="1:7" ht="12">
      <c r="A25" s="20" t="s">
        <v>33</v>
      </c>
      <c r="B25" s="29">
        <v>-0.4621137</v>
      </c>
      <c r="C25" s="13">
        <v>-0.8861162</v>
      </c>
      <c r="D25" s="13">
        <v>0.1201375</v>
      </c>
      <c r="E25" s="13">
        <v>-0.6265708</v>
      </c>
      <c r="F25" s="25">
        <v>-1.779062</v>
      </c>
      <c r="G25" s="35">
        <v>-0.6396845</v>
      </c>
    </row>
    <row r="26" spans="1:7" ht="12">
      <c r="A26" s="21" t="s">
        <v>34</v>
      </c>
      <c r="B26" s="31">
        <v>0.7345418</v>
      </c>
      <c r="C26" s="15">
        <v>-0.3665918</v>
      </c>
      <c r="D26" s="15">
        <v>-0.4739996</v>
      </c>
      <c r="E26" s="15">
        <v>0.5973964</v>
      </c>
      <c r="F26" s="27">
        <v>0.6656553</v>
      </c>
      <c r="G26" s="37">
        <v>0.1364953</v>
      </c>
    </row>
    <row r="27" spans="1:7" ht="12">
      <c r="A27" s="20" t="s">
        <v>35</v>
      </c>
      <c r="B27" s="29">
        <v>-0.3019717</v>
      </c>
      <c r="C27" s="13">
        <v>0.1396839</v>
      </c>
      <c r="D27" s="13">
        <v>-0.1702684</v>
      </c>
      <c r="E27" s="13">
        <v>0.08142709</v>
      </c>
      <c r="F27" s="25">
        <v>0.01808055</v>
      </c>
      <c r="G27" s="35">
        <v>-0.028957</v>
      </c>
    </row>
    <row r="28" spans="1:7" ht="12">
      <c r="A28" s="20" t="s">
        <v>36</v>
      </c>
      <c r="B28" s="29">
        <v>0.3792633</v>
      </c>
      <c r="C28" s="13">
        <v>-0.05621097</v>
      </c>
      <c r="D28" s="13">
        <v>0.1308236</v>
      </c>
      <c r="E28" s="13">
        <v>-0.02926251</v>
      </c>
      <c r="F28" s="25">
        <v>0.3090934</v>
      </c>
      <c r="G28" s="35">
        <v>0.106998</v>
      </c>
    </row>
    <row r="29" spans="1:7" ht="12">
      <c r="A29" s="20" t="s">
        <v>37</v>
      </c>
      <c r="B29" s="29">
        <v>-0.008981249</v>
      </c>
      <c r="C29" s="13">
        <v>0.00931136</v>
      </c>
      <c r="D29" s="13">
        <v>-0.02644046</v>
      </c>
      <c r="E29" s="13">
        <v>0.04658542</v>
      </c>
      <c r="F29" s="25">
        <v>-0.1334977</v>
      </c>
      <c r="G29" s="35">
        <v>-0.01203521</v>
      </c>
    </row>
    <row r="30" spans="1:7" ht="12">
      <c r="A30" s="21" t="s">
        <v>38</v>
      </c>
      <c r="B30" s="31">
        <v>0.1406345</v>
      </c>
      <c r="C30" s="15">
        <v>-0.001074094</v>
      </c>
      <c r="D30" s="15">
        <v>-0.1032065</v>
      </c>
      <c r="E30" s="15">
        <v>-0.0405958</v>
      </c>
      <c r="F30" s="27">
        <v>0.3116568</v>
      </c>
      <c r="G30" s="37">
        <v>0.0271108</v>
      </c>
    </row>
    <row r="31" spans="1:7" ht="12">
      <c r="A31" s="20" t="s">
        <v>39</v>
      </c>
      <c r="B31" s="29">
        <v>-0.03971402</v>
      </c>
      <c r="C31" s="13">
        <v>-0.01569292</v>
      </c>
      <c r="D31" s="13">
        <v>-0.03630102</v>
      </c>
      <c r="E31" s="13">
        <v>0.03056053</v>
      </c>
      <c r="F31" s="25">
        <v>-0.002063222</v>
      </c>
      <c r="G31" s="35">
        <v>-0.01117588</v>
      </c>
    </row>
    <row r="32" spans="1:7" ht="12">
      <c r="A32" s="20" t="s">
        <v>40</v>
      </c>
      <c r="B32" s="29">
        <v>0.05986531</v>
      </c>
      <c r="C32" s="13">
        <v>0.06632627</v>
      </c>
      <c r="D32" s="13">
        <v>0.05125299</v>
      </c>
      <c r="E32" s="13">
        <v>0.04118329</v>
      </c>
      <c r="F32" s="25">
        <v>0.1339727</v>
      </c>
      <c r="G32" s="35">
        <v>0.06475796</v>
      </c>
    </row>
    <row r="33" spans="1:7" ht="12">
      <c r="A33" s="20" t="s">
        <v>41</v>
      </c>
      <c r="B33" s="29">
        <v>0.1418778</v>
      </c>
      <c r="C33" s="13">
        <v>0.1032318</v>
      </c>
      <c r="D33" s="13">
        <v>0.09489643</v>
      </c>
      <c r="E33" s="13">
        <v>0.1214543</v>
      </c>
      <c r="F33" s="25">
        <v>0.08518977</v>
      </c>
      <c r="G33" s="35">
        <v>0.1087858</v>
      </c>
    </row>
    <row r="34" spans="1:7" ht="12">
      <c r="A34" s="21" t="s">
        <v>42</v>
      </c>
      <c r="B34" s="31">
        <v>-0.0330977</v>
      </c>
      <c r="C34" s="15">
        <v>-0.02691466</v>
      </c>
      <c r="D34" s="15">
        <v>-0.02003537</v>
      </c>
      <c r="E34" s="15">
        <v>0.001381818</v>
      </c>
      <c r="F34" s="27">
        <v>-0.003299644</v>
      </c>
      <c r="G34" s="37">
        <v>-0.01617314</v>
      </c>
    </row>
    <row r="35" spans="1:7" ht="12.75" thickBot="1">
      <c r="A35" s="22" t="s">
        <v>43</v>
      </c>
      <c r="B35" s="32">
        <v>-0.00472562</v>
      </c>
      <c r="C35" s="16">
        <v>-0.0008161611</v>
      </c>
      <c r="D35" s="16">
        <v>1.333601E-05</v>
      </c>
      <c r="E35" s="16">
        <v>-0.0001725914</v>
      </c>
      <c r="F35" s="28">
        <v>-0.00383595</v>
      </c>
      <c r="G35" s="38">
        <v>-0.001430397</v>
      </c>
    </row>
    <row r="36" spans="1:7" ht="12">
      <c r="A36" s="4" t="s">
        <v>44</v>
      </c>
      <c r="B36" s="3">
        <v>19.90967</v>
      </c>
      <c r="C36" s="3">
        <v>19.90662</v>
      </c>
      <c r="D36" s="3">
        <v>19.91577</v>
      </c>
      <c r="E36" s="3">
        <v>19.91272</v>
      </c>
      <c r="F36" s="3">
        <v>19.92188</v>
      </c>
      <c r="G36" s="3"/>
    </row>
    <row r="37" spans="1:6" ht="12">
      <c r="A37" s="4" t="s">
        <v>45</v>
      </c>
      <c r="B37" s="2">
        <v>0.02593994</v>
      </c>
      <c r="C37" s="2">
        <v>0.2538045</v>
      </c>
      <c r="D37" s="2">
        <v>0.3382365</v>
      </c>
      <c r="E37" s="2">
        <v>0.3896078</v>
      </c>
      <c r="F37" s="2">
        <v>0.4302979</v>
      </c>
    </row>
    <row r="38" spans="1:7" ht="12">
      <c r="A38" s="4" t="s">
        <v>53</v>
      </c>
      <c r="B38" s="2">
        <v>-4.007639E-05</v>
      </c>
      <c r="C38" s="2">
        <v>0</v>
      </c>
      <c r="D38" s="2">
        <v>-1.837134E-05</v>
      </c>
      <c r="E38" s="2">
        <v>6.640918E-05</v>
      </c>
      <c r="F38" s="2">
        <v>-5.291395E-05</v>
      </c>
      <c r="G38" s="2">
        <v>0.000324309</v>
      </c>
    </row>
    <row r="39" spans="1:7" ht="12.75" thickBot="1">
      <c r="A39" s="4" t="s">
        <v>54</v>
      </c>
      <c r="B39" s="2">
        <v>0.000178904</v>
      </c>
      <c r="C39" s="2">
        <v>-0.0001251946</v>
      </c>
      <c r="D39" s="2">
        <v>-9.901692E-05</v>
      </c>
      <c r="E39" s="2">
        <v>2.909156E-05</v>
      </c>
      <c r="F39" s="2">
        <v>0.0001586558</v>
      </c>
      <c r="G39" s="2">
        <v>0.001032404</v>
      </c>
    </row>
    <row r="40" spans="2:7" ht="12.75" thickBot="1">
      <c r="B40" s="7" t="s">
        <v>46</v>
      </c>
      <c r="C40" s="18">
        <v>-0.003765</v>
      </c>
      <c r="D40" s="17" t="s">
        <v>47</v>
      </c>
      <c r="E40" s="18">
        <v>3.116669</v>
      </c>
      <c r="F40" s="17" t="s">
        <v>48</v>
      </c>
      <c r="G40" s="8">
        <v>55.193075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0.003769</v>
      </c>
      <c r="D4">
        <v>0.003762</v>
      </c>
      <c r="E4">
        <v>0.003763</v>
      </c>
      <c r="F4">
        <v>0.00209</v>
      </c>
      <c r="G4">
        <v>0.011733</v>
      </c>
    </row>
    <row r="5" spans="1:7" ht="12.75">
      <c r="A5" t="s">
        <v>13</v>
      </c>
      <c r="B5">
        <v>11.476619</v>
      </c>
      <c r="C5">
        <v>4.947057</v>
      </c>
      <c r="D5">
        <v>-0.90631</v>
      </c>
      <c r="E5">
        <v>-5.091582</v>
      </c>
      <c r="F5">
        <v>-10.491499</v>
      </c>
      <c r="G5">
        <v>1.613908</v>
      </c>
    </row>
    <row r="6" spans="1:7" ht="12.75">
      <c r="A6" t="s">
        <v>14</v>
      </c>
      <c r="B6" s="56">
        <v>25.99032</v>
      </c>
      <c r="C6" s="56">
        <v>-3.471545</v>
      </c>
      <c r="D6" s="56">
        <v>10.91225</v>
      </c>
      <c r="E6" s="56">
        <v>-39.23849</v>
      </c>
      <c r="F6" s="56">
        <v>29.16729</v>
      </c>
      <c r="G6" s="56">
        <v>0.002482268</v>
      </c>
    </row>
    <row r="7" spans="1:7" ht="12.75">
      <c r="A7" t="s">
        <v>15</v>
      </c>
      <c r="B7" s="56">
        <v>10000</v>
      </c>
      <c r="C7" s="56">
        <v>10000</v>
      </c>
      <c r="D7" s="56">
        <v>10000</v>
      </c>
      <c r="E7" s="56">
        <v>10000</v>
      </c>
      <c r="F7" s="56">
        <v>10000</v>
      </c>
      <c r="G7" s="56">
        <v>10000</v>
      </c>
    </row>
    <row r="8" spans="1:7" ht="12.75">
      <c r="A8" t="s">
        <v>16</v>
      </c>
      <c r="B8" s="56">
        <v>2.182901</v>
      </c>
      <c r="C8" s="56">
        <v>2.386708</v>
      </c>
      <c r="D8" s="56">
        <v>2.071981</v>
      </c>
      <c r="E8" s="56">
        <v>0.8129573</v>
      </c>
      <c r="F8" s="56">
        <v>-0.5972356</v>
      </c>
      <c r="G8" s="56">
        <v>1.50448</v>
      </c>
    </row>
    <row r="9" spans="1:7" ht="12.75">
      <c r="A9" t="s">
        <v>17</v>
      </c>
      <c r="B9" s="56">
        <v>0.01249993</v>
      </c>
      <c r="C9" s="56">
        <v>-0.4142208</v>
      </c>
      <c r="D9" s="56">
        <v>-0.3260866</v>
      </c>
      <c r="E9" s="56">
        <v>-0.3661248</v>
      </c>
      <c r="F9" s="56">
        <v>-1.769103</v>
      </c>
      <c r="G9" s="56">
        <v>-0.5006025</v>
      </c>
    </row>
    <row r="10" spans="1:7" ht="12.75">
      <c r="A10" t="s">
        <v>18</v>
      </c>
      <c r="B10" s="56">
        <v>-0.1704909</v>
      </c>
      <c r="C10" s="56">
        <v>0.122979</v>
      </c>
      <c r="D10" s="56">
        <v>0.3437463</v>
      </c>
      <c r="E10" s="56">
        <v>0.7800379</v>
      </c>
      <c r="F10" s="56">
        <v>-0.8150271</v>
      </c>
      <c r="G10" s="56">
        <v>0.1663845</v>
      </c>
    </row>
    <row r="11" spans="1:7" ht="12.75">
      <c r="A11" t="s">
        <v>19</v>
      </c>
      <c r="B11" s="56">
        <v>1.188374</v>
      </c>
      <c r="C11" s="56">
        <v>-2.523663</v>
      </c>
      <c r="D11" s="56">
        <v>-0.9830279</v>
      </c>
      <c r="E11" s="56">
        <v>-2.203473</v>
      </c>
      <c r="F11" s="56">
        <v>11.65423</v>
      </c>
      <c r="G11" s="56">
        <v>0.3539644</v>
      </c>
    </row>
    <row r="12" spans="1:7" ht="12.75">
      <c r="A12" t="s">
        <v>20</v>
      </c>
      <c r="B12" s="56">
        <v>-0.04208796</v>
      </c>
      <c r="C12" s="56">
        <v>0.3114743</v>
      </c>
      <c r="D12" s="56">
        <v>0.2858587</v>
      </c>
      <c r="E12" s="56">
        <v>-0.01107355</v>
      </c>
      <c r="F12" s="56">
        <v>-0.4305272</v>
      </c>
      <c r="G12" s="56">
        <v>0.07751742</v>
      </c>
    </row>
    <row r="13" spans="1:7" ht="12.75">
      <c r="A13" t="s">
        <v>21</v>
      </c>
      <c r="B13" s="56">
        <v>-0.0640156</v>
      </c>
      <c r="C13" s="56">
        <v>-0.137504</v>
      </c>
      <c r="D13" s="56">
        <v>-0.1698912</v>
      </c>
      <c r="E13" s="56">
        <v>-0.05739123</v>
      </c>
      <c r="F13" s="56">
        <v>-0.08706388</v>
      </c>
      <c r="G13" s="56">
        <v>-0.1086545</v>
      </c>
    </row>
    <row r="14" spans="1:7" ht="12.75">
      <c r="A14" t="s">
        <v>22</v>
      </c>
      <c r="B14" s="56">
        <v>-0.003351177</v>
      </c>
      <c r="C14" s="56">
        <v>-0.06940311</v>
      </c>
      <c r="D14" s="56">
        <v>-0.07386752</v>
      </c>
      <c r="E14" s="56">
        <v>0.008995869</v>
      </c>
      <c r="F14" s="56">
        <v>0.07394073</v>
      </c>
      <c r="G14" s="56">
        <v>-0.02292643</v>
      </c>
    </row>
    <row r="15" spans="1:7" ht="12.75">
      <c r="A15" t="s">
        <v>23</v>
      </c>
      <c r="B15" s="56">
        <v>-0.1646073</v>
      </c>
      <c r="C15" s="56">
        <v>0.164925</v>
      </c>
      <c r="D15" s="56">
        <v>0.168394</v>
      </c>
      <c r="E15" s="56">
        <v>0.07322918</v>
      </c>
      <c r="F15" s="56">
        <v>-0.1483287</v>
      </c>
      <c r="G15" s="56">
        <v>0.05422656</v>
      </c>
    </row>
    <row r="16" spans="1:7" ht="12.75">
      <c r="A16" t="s">
        <v>24</v>
      </c>
      <c r="B16" s="56">
        <v>-0.009788745</v>
      </c>
      <c r="C16" s="56">
        <v>0.01047049</v>
      </c>
      <c r="D16" s="56">
        <v>0.04151817</v>
      </c>
      <c r="E16" s="56">
        <v>0.01226305</v>
      </c>
      <c r="F16" s="56">
        <v>-0.06486111</v>
      </c>
      <c r="G16" s="56">
        <v>0.005376737</v>
      </c>
    </row>
    <row r="17" spans="1:7" ht="12.75">
      <c r="A17" t="s">
        <v>25</v>
      </c>
      <c r="B17" s="56">
        <v>-0.04043355</v>
      </c>
      <c r="C17" s="56">
        <v>-0.05561564</v>
      </c>
      <c r="D17" s="56">
        <v>-0.04760414</v>
      </c>
      <c r="E17" s="56">
        <v>-0.0410026</v>
      </c>
      <c r="F17" s="56">
        <v>-0.02159398</v>
      </c>
      <c r="G17" s="56">
        <v>-0.04343005</v>
      </c>
    </row>
    <row r="18" spans="1:7" ht="12.75">
      <c r="A18" t="s">
        <v>26</v>
      </c>
      <c r="B18" s="56">
        <v>0.02183574</v>
      </c>
      <c r="C18" s="56">
        <v>0.02157569</v>
      </c>
      <c r="D18" s="56">
        <v>0.01954792</v>
      </c>
      <c r="E18" s="56">
        <v>0.04880284</v>
      </c>
      <c r="F18" s="56">
        <v>0.02645691</v>
      </c>
      <c r="G18" s="56">
        <v>0.02833687</v>
      </c>
    </row>
    <row r="19" spans="1:7" ht="12.75">
      <c r="A19" t="s">
        <v>27</v>
      </c>
      <c r="B19" s="56">
        <v>-0.2221006</v>
      </c>
      <c r="C19" s="56">
        <v>-0.2150265</v>
      </c>
      <c r="D19" s="56">
        <v>-0.2231179</v>
      </c>
      <c r="E19" s="56">
        <v>-0.2024391</v>
      </c>
      <c r="F19" s="56">
        <v>-0.1748708</v>
      </c>
      <c r="G19" s="56">
        <v>-0.209606</v>
      </c>
    </row>
    <row r="20" spans="1:7" ht="12.75">
      <c r="A20" t="s">
        <v>28</v>
      </c>
      <c r="B20" s="56">
        <v>-0.003744642</v>
      </c>
      <c r="C20" s="56">
        <v>0.00220076</v>
      </c>
      <c r="D20" s="56">
        <v>0.0001083575</v>
      </c>
      <c r="E20" s="56">
        <v>-0.0006158606</v>
      </c>
      <c r="F20" s="56">
        <v>-0.0008188753</v>
      </c>
      <c r="G20" s="56">
        <v>-0.0002428719</v>
      </c>
    </row>
    <row r="21" spans="1:7" ht="12.75">
      <c r="A21" t="s">
        <v>29</v>
      </c>
      <c r="B21" s="56">
        <v>-104.6964</v>
      </c>
      <c r="C21" s="56">
        <v>73.61673</v>
      </c>
      <c r="D21" s="56">
        <v>58.22566</v>
      </c>
      <c r="E21" s="56">
        <v>-16.71487</v>
      </c>
      <c r="F21" s="56">
        <v>-93.98017</v>
      </c>
      <c r="G21" s="56">
        <v>0.0250843</v>
      </c>
    </row>
    <row r="22" spans="1:7" ht="12.75">
      <c r="A22" t="s">
        <v>30</v>
      </c>
      <c r="B22" s="56">
        <v>229.5727</v>
      </c>
      <c r="C22" s="56">
        <v>98.94437</v>
      </c>
      <c r="D22" s="56">
        <v>-18.12623</v>
      </c>
      <c r="E22" s="56">
        <v>-101.8352</v>
      </c>
      <c r="F22" s="56">
        <v>-209.8608</v>
      </c>
      <c r="G22" s="56">
        <v>0</v>
      </c>
    </row>
    <row r="23" spans="1:7" ht="12.75">
      <c r="A23" t="s">
        <v>31</v>
      </c>
      <c r="B23" s="56">
        <v>-3.369591</v>
      </c>
      <c r="C23" s="56">
        <v>-1.381972</v>
      </c>
      <c r="D23" s="56">
        <v>-0.702826</v>
      </c>
      <c r="E23" s="56">
        <v>-3.987022</v>
      </c>
      <c r="F23" s="56">
        <v>2.145548</v>
      </c>
      <c r="G23" s="56">
        <v>-1.661566</v>
      </c>
    </row>
    <row r="24" spans="1:7" ht="12.75">
      <c r="A24" t="s">
        <v>32</v>
      </c>
      <c r="B24" s="56">
        <v>1.250448</v>
      </c>
      <c r="C24" s="56">
        <v>6.083601</v>
      </c>
      <c r="D24" s="56">
        <v>2.599496</v>
      </c>
      <c r="E24" s="56">
        <v>3.533727</v>
      </c>
      <c r="F24" s="56">
        <v>4.5076</v>
      </c>
      <c r="G24" s="56">
        <v>3.723263</v>
      </c>
    </row>
    <row r="25" spans="1:7" ht="12.75">
      <c r="A25" t="s">
        <v>33</v>
      </c>
      <c r="B25" s="56">
        <v>-0.4621137</v>
      </c>
      <c r="C25" s="56">
        <v>-0.8861162</v>
      </c>
      <c r="D25" s="56">
        <v>0.1201375</v>
      </c>
      <c r="E25" s="56">
        <v>-0.6265708</v>
      </c>
      <c r="F25" s="56">
        <v>-1.779062</v>
      </c>
      <c r="G25" s="56">
        <v>-0.6396845</v>
      </c>
    </row>
    <row r="26" spans="1:7" ht="12.75">
      <c r="A26" t="s">
        <v>34</v>
      </c>
      <c r="B26" s="56">
        <v>0.7345418</v>
      </c>
      <c r="C26" s="56">
        <v>-0.3665918</v>
      </c>
      <c r="D26" s="56">
        <v>-0.4739996</v>
      </c>
      <c r="E26" s="56">
        <v>0.5973964</v>
      </c>
      <c r="F26" s="56">
        <v>0.6656553</v>
      </c>
      <c r="G26" s="56">
        <v>0.1364953</v>
      </c>
    </row>
    <row r="27" spans="1:7" ht="12.75">
      <c r="A27" t="s">
        <v>35</v>
      </c>
      <c r="B27" s="56">
        <v>-0.3019717</v>
      </c>
      <c r="C27" s="56">
        <v>0.1396839</v>
      </c>
      <c r="D27" s="56">
        <v>-0.1702684</v>
      </c>
      <c r="E27" s="56">
        <v>0.08142709</v>
      </c>
      <c r="F27" s="56">
        <v>0.01808055</v>
      </c>
      <c r="G27" s="56">
        <v>-0.028957</v>
      </c>
    </row>
    <row r="28" spans="1:7" ht="12.75">
      <c r="A28" t="s">
        <v>36</v>
      </c>
      <c r="B28" s="56">
        <v>0.3792633</v>
      </c>
      <c r="C28" s="56">
        <v>-0.05621097</v>
      </c>
      <c r="D28" s="56">
        <v>0.1308236</v>
      </c>
      <c r="E28" s="56">
        <v>-0.02926251</v>
      </c>
      <c r="F28" s="56">
        <v>0.3090934</v>
      </c>
      <c r="G28" s="56">
        <v>0.106998</v>
      </c>
    </row>
    <row r="29" spans="1:7" ht="12.75">
      <c r="A29" t="s">
        <v>37</v>
      </c>
      <c r="B29" s="56">
        <v>-0.008981249</v>
      </c>
      <c r="C29" s="56">
        <v>0.00931136</v>
      </c>
      <c r="D29" s="56">
        <v>-0.02644046</v>
      </c>
      <c r="E29" s="56">
        <v>0.04658542</v>
      </c>
      <c r="F29" s="56">
        <v>-0.1334977</v>
      </c>
      <c r="G29" s="56">
        <v>-0.01203521</v>
      </c>
    </row>
    <row r="30" spans="1:7" ht="12.75">
      <c r="A30" t="s">
        <v>38</v>
      </c>
      <c r="B30" s="56">
        <v>0.1406345</v>
      </c>
      <c r="C30" s="56">
        <v>-0.001074094</v>
      </c>
      <c r="D30" s="56">
        <v>-0.1032065</v>
      </c>
      <c r="E30" s="56">
        <v>-0.0405958</v>
      </c>
      <c r="F30" s="56">
        <v>0.3116568</v>
      </c>
      <c r="G30" s="56">
        <v>0.0271108</v>
      </c>
    </row>
    <row r="31" spans="1:7" ht="12.75">
      <c r="A31" t="s">
        <v>39</v>
      </c>
      <c r="B31" s="56">
        <v>-0.03971402</v>
      </c>
      <c r="C31" s="56">
        <v>-0.01569292</v>
      </c>
      <c r="D31" s="56">
        <v>-0.03630102</v>
      </c>
      <c r="E31" s="56">
        <v>0.03056053</v>
      </c>
      <c r="F31" s="56">
        <v>-0.002063222</v>
      </c>
      <c r="G31" s="56">
        <v>-0.01117588</v>
      </c>
    </row>
    <row r="32" spans="1:7" ht="12.75">
      <c r="A32" t="s">
        <v>40</v>
      </c>
      <c r="B32" s="56">
        <v>0.05986531</v>
      </c>
      <c r="C32" s="56">
        <v>0.06632627</v>
      </c>
      <c r="D32" s="56">
        <v>0.05125299</v>
      </c>
      <c r="E32" s="56">
        <v>0.04118329</v>
      </c>
      <c r="F32" s="56">
        <v>0.1339727</v>
      </c>
      <c r="G32" s="56">
        <v>0.06475796</v>
      </c>
    </row>
    <row r="33" spans="1:7" ht="12.75">
      <c r="A33" t="s">
        <v>41</v>
      </c>
      <c r="B33" s="56">
        <v>0.1418778</v>
      </c>
      <c r="C33" s="56">
        <v>0.1032318</v>
      </c>
      <c r="D33" s="56">
        <v>0.09489643</v>
      </c>
      <c r="E33" s="56">
        <v>0.1214543</v>
      </c>
      <c r="F33" s="56">
        <v>0.08518977</v>
      </c>
      <c r="G33" s="56">
        <v>0.1087858</v>
      </c>
    </row>
    <row r="34" spans="1:7" ht="12.75">
      <c r="A34" t="s">
        <v>42</v>
      </c>
      <c r="B34" s="56">
        <v>-0.0330977</v>
      </c>
      <c r="C34" s="56">
        <v>-0.02691466</v>
      </c>
      <c r="D34" s="56">
        <v>-0.02003537</v>
      </c>
      <c r="E34" s="56">
        <v>0.001381818</v>
      </c>
      <c r="F34" s="56">
        <v>-0.003299644</v>
      </c>
      <c r="G34" s="56">
        <v>-0.01617314</v>
      </c>
    </row>
    <row r="35" spans="1:7" ht="12.75">
      <c r="A35" t="s">
        <v>43</v>
      </c>
      <c r="B35" s="56">
        <v>-0.00472562</v>
      </c>
      <c r="C35" s="56">
        <v>-0.0008161611</v>
      </c>
      <c r="D35" s="56">
        <v>1.333601E-05</v>
      </c>
      <c r="E35" s="56">
        <v>-0.0001725914</v>
      </c>
      <c r="F35" s="56">
        <v>-0.00383595</v>
      </c>
      <c r="G35" s="56">
        <v>-0.001430397</v>
      </c>
    </row>
    <row r="36" spans="1:6" ht="12.75">
      <c r="A36" t="s">
        <v>44</v>
      </c>
      <c r="B36" s="56">
        <v>19.90967</v>
      </c>
      <c r="C36" s="56">
        <v>19.90662</v>
      </c>
      <c r="D36" s="56">
        <v>19.91577</v>
      </c>
      <c r="E36" s="56">
        <v>19.91272</v>
      </c>
      <c r="F36" s="56">
        <v>19.92188</v>
      </c>
    </row>
    <row r="37" spans="1:6" ht="12.75">
      <c r="A37" t="s">
        <v>45</v>
      </c>
      <c r="B37" s="56">
        <v>0.02593994</v>
      </c>
      <c r="C37" s="56">
        <v>0.2538045</v>
      </c>
      <c r="D37" s="56">
        <v>0.3382365</v>
      </c>
      <c r="E37" s="56">
        <v>0.3896078</v>
      </c>
      <c r="F37" s="56">
        <v>0.4302979</v>
      </c>
    </row>
    <row r="38" spans="1:7" ht="12.75">
      <c r="A38" t="s">
        <v>55</v>
      </c>
      <c r="B38" s="56">
        <v>-4.007639E-05</v>
      </c>
      <c r="C38" s="56">
        <v>0</v>
      </c>
      <c r="D38" s="56">
        <v>-1.837134E-05</v>
      </c>
      <c r="E38" s="56">
        <v>6.640918E-05</v>
      </c>
      <c r="F38" s="56">
        <v>-5.291395E-05</v>
      </c>
      <c r="G38" s="56">
        <v>0.000324309</v>
      </c>
    </row>
    <row r="39" spans="1:7" ht="12.75">
      <c r="A39" t="s">
        <v>56</v>
      </c>
      <c r="B39" s="56">
        <v>0.000178904</v>
      </c>
      <c r="C39" s="56">
        <v>-0.0001251946</v>
      </c>
      <c r="D39" s="56">
        <v>-9.901692E-05</v>
      </c>
      <c r="E39" s="56">
        <v>2.909156E-05</v>
      </c>
      <c r="F39" s="56">
        <v>0.0001586558</v>
      </c>
      <c r="G39" s="56">
        <v>0.001032404</v>
      </c>
    </row>
    <row r="40" spans="2:7" ht="12.75">
      <c r="B40" t="s">
        <v>46</v>
      </c>
      <c r="C40">
        <v>-0.003765</v>
      </c>
      <c r="D40" t="s">
        <v>47</v>
      </c>
      <c r="E40">
        <v>3.116669</v>
      </c>
      <c r="F40" t="s">
        <v>48</v>
      </c>
      <c r="G40">
        <v>55.193075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-4.007639829668682E-05</v>
      </c>
      <c r="C50">
        <f>-0.017/(C7*C7+C22*C22)*(C21*C22+C6*C7)</f>
        <v>4.662896637839446E-06</v>
      </c>
      <c r="D50">
        <f>-0.017/(D7*D7+D22*D22)*(D21*D22+D6*D7)</f>
        <v>-1.83713446492102E-05</v>
      </c>
      <c r="E50">
        <f>-0.017/(E7*E7+E22*E22)*(E21*E22+E6*E7)</f>
        <v>6.640917853526156E-05</v>
      </c>
      <c r="F50">
        <f>-0.017/(F7*F7+F22*F22)*(F21*F22+F6*F7)</f>
        <v>-5.291395699258627E-05</v>
      </c>
      <c r="G50">
        <f>(B50*B$4+C50*C$4+D50*D$4+E50*E$4+F50*F$4)/SUM(B$4:F$4)</f>
        <v>-1.8686404895700137E-07</v>
      </c>
    </row>
    <row r="51" spans="1:7" ht="12.75">
      <c r="A51" t="s">
        <v>59</v>
      </c>
      <c r="B51">
        <f>-0.017/(B7*B7+B22*B22)*(B21*B7-B6*B22)</f>
        <v>0.00017890392469632462</v>
      </c>
      <c r="C51">
        <f>-0.017/(C7*C7+C22*C22)*(C21*C7-C6*C22)</f>
        <v>-0.00012519457773702063</v>
      </c>
      <c r="D51">
        <f>-0.017/(D7*D7+D22*D22)*(D21*D7-D6*D22)</f>
        <v>-9.90169223218521E-05</v>
      </c>
      <c r="E51">
        <f>-0.017/(E7*E7+E22*E22)*(E21*E7-E6*E22)</f>
        <v>2.9091558197797412E-05</v>
      </c>
      <c r="F51">
        <f>-0.017/(F7*F7+F22*F22)*(F21*F7-F6*F22)</f>
        <v>0.00015865583246543703</v>
      </c>
      <c r="G51">
        <f>(B51*B$4+C51*C$4+D51*D$4+E51*E$4+F51*F$4)/SUM(B$4:F$4)</f>
        <v>9.981336187251287E-08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10000.06062944054</v>
      </c>
      <c r="C62">
        <f>C7+(2/0.017)*(C8*C50-C23*C51)</f>
        <v>9999.98095453785</v>
      </c>
      <c r="D62">
        <f>D7+(2/0.017)*(D8*D50-D23*D51)</f>
        <v>9999.987334500647</v>
      </c>
      <c r="E62">
        <f>E7+(2/0.017)*(E8*E50-E23*E51)</f>
        <v>10000.019997236355</v>
      </c>
      <c r="F62">
        <f>F7+(2/0.017)*(F8*F50-F23*F51)</f>
        <v>9999.963670399391</v>
      </c>
    </row>
    <row r="63" spans="1:6" ht="12.75">
      <c r="A63" t="s">
        <v>67</v>
      </c>
      <c r="B63">
        <f>B8+(3/0.017)*(B9*B50-B24*B51)</f>
        <v>2.143334351705524</v>
      </c>
      <c r="C63">
        <f>C8+(3/0.017)*(C9*C50-C24*C51)</f>
        <v>2.5207731275658602</v>
      </c>
      <c r="D63">
        <f>D8+(3/0.017)*(D9*D50-D24*D51)</f>
        <v>2.11846066049801</v>
      </c>
      <c r="E63">
        <f>E8+(3/0.017)*(E9*E50-E24*E51)</f>
        <v>0.7905251226085268</v>
      </c>
      <c r="F63">
        <f>F8+(3/0.017)*(F9*F50-F24*F51)</f>
        <v>-0.7069203277112497</v>
      </c>
    </row>
    <row r="64" spans="1:6" ht="12.75">
      <c r="A64" t="s">
        <v>68</v>
      </c>
      <c r="B64">
        <f>B9+(4/0.017)*(B10*B50-B25*B51)</f>
        <v>0.033560310188306006</v>
      </c>
      <c r="C64">
        <f>C9+(4/0.017)*(C10*C50-C25*C51)</f>
        <v>-0.44018868355748436</v>
      </c>
      <c r="D64">
        <f>D9+(4/0.017)*(D10*D50-D25*D51)</f>
        <v>-0.3247735261749998</v>
      </c>
      <c r="E64">
        <f>E9+(4/0.017)*(E10*E50-E25*E51)</f>
        <v>-0.34964724775091505</v>
      </c>
      <c r="F64">
        <f>F9+(4/0.017)*(F10*F50-F25*F51)</f>
        <v>-1.6925418537565136</v>
      </c>
    </row>
    <row r="65" spans="1:6" ht="12.75">
      <c r="A65" t="s">
        <v>69</v>
      </c>
      <c r="B65">
        <f>B10+(5/0.017)*(B11*B50-B26*B51)</f>
        <v>-0.2231491825361558</v>
      </c>
      <c r="C65">
        <f>C10+(5/0.017)*(C11*C50-C26*C51)</f>
        <v>0.10601932784688409</v>
      </c>
      <c r="D65">
        <f>D10+(5/0.017)*(D11*D50-D26*D51)</f>
        <v>0.3352538184637942</v>
      </c>
      <c r="E65">
        <f>E10+(5/0.017)*(E11*E50-E26*E51)</f>
        <v>0.7318878929434167</v>
      </c>
      <c r="F65">
        <f>F10+(5/0.017)*(F11*F50-F26*F51)</f>
        <v>-1.027462841399482</v>
      </c>
    </row>
    <row r="66" spans="1:6" ht="12.75">
      <c r="A66" t="s">
        <v>70</v>
      </c>
      <c r="B66">
        <f>B11+(6/0.017)*(B12*B50-B27*B51)</f>
        <v>1.2080365845149446</v>
      </c>
      <c r="C66">
        <f>C11+(6/0.017)*(C12*C50-C27*C51)</f>
        <v>-2.51697828023174</v>
      </c>
      <c r="D66">
        <f>D11+(6/0.017)*(D12*D50-D27*D51)</f>
        <v>-0.990831804106591</v>
      </c>
      <c r="E66">
        <f>E11+(6/0.017)*(E12*E50-E27*E51)</f>
        <v>-2.204568609277617</v>
      </c>
      <c r="F66">
        <f>F11+(6/0.017)*(F12*F50-F27*F51)</f>
        <v>11.661257875188207</v>
      </c>
    </row>
    <row r="67" spans="1:6" ht="12.75">
      <c r="A67" t="s">
        <v>71</v>
      </c>
      <c r="B67">
        <f>B12+(7/0.017)*(B13*B50-B28*B51)</f>
        <v>-0.06897050395666748</v>
      </c>
      <c r="C67">
        <f>C12+(7/0.017)*(C13*C50-C28*C51)</f>
        <v>0.3083125747559768</v>
      </c>
      <c r="D67">
        <f>D12+(7/0.017)*(D13*D50-D28*D51)</f>
        <v>0.29247776824646654</v>
      </c>
      <c r="E67">
        <f>E12+(7/0.017)*(E13*E50-E28*E51)</f>
        <v>-0.012292378646308671</v>
      </c>
      <c r="F67">
        <f>F12+(7/0.017)*(F13*F50-F28*F51)</f>
        <v>-0.4488229667054419</v>
      </c>
    </row>
    <row r="68" spans="1:6" ht="12.75">
      <c r="A68" t="s">
        <v>72</v>
      </c>
      <c r="B68">
        <f>B13+(8/0.017)*(B14*B50-B29*B51)</f>
        <v>-0.06319626644753429</v>
      </c>
      <c r="C68">
        <f>C13+(8/0.017)*(C14*C50-C29*C51)</f>
        <v>-0.13710771187996104</v>
      </c>
      <c r="D68">
        <f>D13+(8/0.017)*(D14*D50-D29*D51)</f>
        <v>-0.170484615202669</v>
      </c>
      <c r="E68">
        <f>E13+(8/0.017)*(E14*E50-E29*E51)</f>
        <v>-0.05774785785251671</v>
      </c>
      <c r="F68">
        <f>F13+(8/0.017)*(F14*F50-F29*F51)</f>
        <v>-0.07893790723835259</v>
      </c>
    </row>
    <row r="69" spans="1:6" ht="12.75">
      <c r="A69" t="s">
        <v>73</v>
      </c>
      <c r="B69">
        <f>B14+(9/0.017)*(B15*B50-B30*B51)</f>
        <v>-0.013178751501368673</v>
      </c>
      <c r="C69">
        <f>C14+(9/0.017)*(C15*C50-C30*C51)</f>
        <v>-0.0690671678030034</v>
      </c>
      <c r="D69">
        <f>D14+(9/0.017)*(D15*D50-D30*D51)</f>
        <v>-0.08091548046118965</v>
      </c>
      <c r="E69">
        <f>E14+(9/0.017)*(E15*E50-E30*E51)</f>
        <v>0.012195678582474856</v>
      </c>
      <c r="F69">
        <f>F14+(9/0.017)*(F15*F50-F30*F51)</f>
        <v>0.05191851850855694</v>
      </c>
    </row>
    <row r="70" spans="1:6" ht="12.75">
      <c r="A70" t="s">
        <v>74</v>
      </c>
      <c r="B70">
        <f>B15+(10/0.017)*(B16*B50-B31*B51)</f>
        <v>-0.16019712841946293</v>
      </c>
      <c r="C70">
        <f>C15+(10/0.017)*(C16*C50-C31*C51)</f>
        <v>0.16379803195279805</v>
      </c>
      <c r="D70">
        <f>D15+(10/0.017)*(D16*D50-D31*D51)</f>
        <v>0.16583096477187145</v>
      </c>
      <c r="E70">
        <f>E15+(10/0.017)*(E16*E50-E31*E51)</f>
        <v>0.07318525390575666</v>
      </c>
      <c r="F70">
        <f>F15+(10/0.017)*(F16*F50-F31*F51)</f>
        <v>-0.14611728812411623</v>
      </c>
    </row>
    <row r="71" spans="1:6" ht="12.75">
      <c r="A71" t="s">
        <v>75</v>
      </c>
      <c r="B71">
        <f>B16+(11/0.017)*(B17*B50-B32*B51)</f>
        <v>-0.01567032067270261</v>
      </c>
      <c r="C71">
        <f>C16+(11/0.017)*(C17*C50-C32*C51)</f>
        <v>0.01567566371954692</v>
      </c>
      <c r="D71">
        <f>D16+(11/0.017)*(D17*D50-D32*D51)</f>
        <v>0.04536782407734594</v>
      </c>
      <c r="E71">
        <f>E16+(11/0.017)*(E17*E50-E32*E51)</f>
        <v>0.009725909666009499</v>
      </c>
      <c r="F71">
        <f>F16+(11/0.017)*(F17*F50-F32*F51)</f>
        <v>-0.07787535708755049</v>
      </c>
    </row>
    <row r="72" spans="1:6" ht="12.75">
      <c r="A72" t="s">
        <v>76</v>
      </c>
      <c r="B72">
        <f>B17+(12/0.017)*(B18*B50-B33*B51)</f>
        <v>-0.05896832157220454</v>
      </c>
      <c r="C72">
        <f>C17+(12/0.017)*(C18*C50-C33*C51)</f>
        <v>-0.046421757537134616</v>
      </c>
      <c r="D72">
        <f>D17+(12/0.017)*(D18*D50-D33*D51)</f>
        <v>-0.04122491821475114</v>
      </c>
      <c r="E72">
        <f>E17+(12/0.017)*(E18*E50-E33*E51)</f>
        <v>-0.041208956462754076</v>
      </c>
      <c r="F72">
        <f>F17+(12/0.017)*(F18*F50-F33*F51)</f>
        <v>-0.03212277553514294</v>
      </c>
    </row>
    <row r="73" spans="1:6" ht="12.75">
      <c r="A73" t="s">
        <v>77</v>
      </c>
      <c r="B73">
        <f>B18+(13/0.017)*(B19*B50-B34*B51)</f>
        <v>0.03317044040984768</v>
      </c>
      <c r="C73">
        <f>C18+(13/0.017)*(C19*C50-C34*C51)</f>
        <v>0.018232230830122695</v>
      </c>
      <c r="D73">
        <f>D18+(13/0.017)*(D19*D50-D34*D51)</f>
        <v>0.021165376301368815</v>
      </c>
      <c r="E73">
        <f>E18+(13/0.017)*(E19*E50-E34*E51)</f>
        <v>0.038491535502859726</v>
      </c>
      <c r="F73">
        <f>F18+(13/0.017)*(F19*F50-F34*F51)</f>
        <v>0.03393314404879668</v>
      </c>
    </row>
    <row r="74" spans="1:6" ht="12.75">
      <c r="A74" t="s">
        <v>78</v>
      </c>
      <c r="B74">
        <f>B19+(14/0.017)*(B20*B50-B35*B51)</f>
        <v>-0.2212807733997344</v>
      </c>
      <c r="C74">
        <f>C19+(14/0.017)*(C20*C50-C35*C51)</f>
        <v>-0.21510219637589723</v>
      </c>
      <c r="D74">
        <f>D19+(14/0.017)*(D20*D50-D35*D51)</f>
        <v>-0.22311845191484483</v>
      </c>
      <c r="E74">
        <f>E19+(14/0.017)*(E20*E50-E35*E51)</f>
        <v>-0.20246864645958412</v>
      </c>
      <c r="F74">
        <f>F19+(14/0.017)*(F20*F50-F35*F51)</f>
        <v>-0.17433391995168634</v>
      </c>
    </row>
    <row r="75" spans="1:6" ht="12.75">
      <c r="A75" t="s">
        <v>79</v>
      </c>
      <c r="B75" s="56">
        <f>B20</f>
        <v>-0.003744642</v>
      </c>
      <c r="C75" s="56">
        <f>C20</f>
        <v>0.00220076</v>
      </c>
      <c r="D75" s="56">
        <f>D20</f>
        <v>0.0001083575</v>
      </c>
      <c r="E75" s="56">
        <f>E20</f>
        <v>-0.0006158606</v>
      </c>
      <c r="F75" s="56">
        <f>F20</f>
        <v>-0.0008188753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229.63453183848665</v>
      </c>
      <c r="C82">
        <f>C22+(2/0.017)*(C8*C51+C23*C50)</f>
        <v>98.90845860084308</v>
      </c>
      <c r="D82">
        <f>D22+(2/0.017)*(D8*D51+D23*D50)</f>
        <v>-18.148847567418226</v>
      </c>
      <c r="E82">
        <f>E22+(2/0.017)*(E8*E51+E23*E50)</f>
        <v>-101.86356760720197</v>
      </c>
      <c r="F82">
        <f>F22+(2/0.017)*(F8*F51+F23*F50)</f>
        <v>-209.88530404069337</v>
      </c>
    </row>
    <row r="83" spans="1:6" ht="12.75">
      <c r="A83" t="s">
        <v>82</v>
      </c>
      <c r="B83">
        <f>B23+(3/0.017)*(B9*B51+B24*B50)</f>
        <v>-3.378039911569741</v>
      </c>
      <c r="C83">
        <f>C23+(3/0.017)*(C9*C51+C24*C50)</f>
        <v>-1.3678145763303386</v>
      </c>
      <c r="D83">
        <f>D23+(3/0.017)*(D9*D51+D24*D50)</f>
        <v>-0.7055556727155022</v>
      </c>
      <c r="E83">
        <f>E23+(3/0.017)*(E9*E51+E24*E50)</f>
        <v>-3.9474889235921733</v>
      </c>
      <c r="F83">
        <f>F23+(3/0.017)*(F9*F51+F24*F50)</f>
        <v>2.0539256244020203</v>
      </c>
    </row>
    <row r="84" spans="1:6" ht="12.75">
      <c r="A84" t="s">
        <v>83</v>
      </c>
      <c r="B84">
        <f>B24+(4/0.017)*(B10*B51+B25*B50)</f>
        <v>1.247628790956364</v>
      </c>
      <c r="C84">
        <f>C24+(4/0.017)*(C10*C51+C25*C50)</f>
        <v>6.079006135947003</v>
      </c>
      <c r="D84">
        <f>D24+(4/0.017)*(D10*D51+D25*D50)</f>
        <v>2.5909680498580423</v>
      </c>
      <c r="E84">
        <f>E24+(4/0.017)*(E10*E51+E25*E50)</f>
        <v>3.5292758154922717</v>
      </c>
      <c r="F84">
        <f>F24+(4/0.017)*(F10*F51+F25*F50)</f>
        <v>4.499324331087707</v>
      </c>
    </row>
    <row r="85" spans="1:6" ht="12.75">
      <c r="A85" t="s">
        <v>84</v>
      </c>
      <c r="B85">
        <f>B25+(5/0.017)*(B11*B51+B26*B50)</f>
        <v>-0.4082410579809692</v>
      </c>
      <c r="C85">
        <f>C25+(5/0.017)*(C11*C51+C26*C50)</f>
        <v>-0.7936928047165108</v>
      </c>
      <c r="D85">
        <f>D25+(5/0.017)*(D11*D51+D26*D50)</f>
        <v>0.1513270315381474</v>
      </c>
      <c r="E85">
        <f>E25+(5/0.017)*(E11*E51+E26*E50)</f>
        <v>-0.6337560525978978</v>
      </c>
      <c r="F85">
        <f>F25+(5/0.017)*(F11*F51+F26*F50)</f>
        <v>-1.2455946157418873</v>
      </c>
    </row>
    <row r="86" spans="1:6" ht="12.75">
      <c r="A86" t="s">
        <v>85</v>
      </c>
      <c r="B86">
        <f>B26+(6/0.017)*(B12*B51+B27*B50)</f>
        <v>0.7361555306695526</v>
      </c>
      <c r="C86">
        <f>C26+(6/0.017)*(C12*C51+C27*C50)</f>
        <v>-0.3801248218388578</v>
      </c>
      <c r="D86">
        <f>D26+(6/0.017)*(D12*D51+D27*D50)</f>
        <v>-0.48288552561187864</v>
      </c>
      <c r="E86">
        <f>E26+(6/0.017)*(E12*E51+E27*E50)</f>
        <v>0.5991912327058126</v>
      </c>
      <c r="F86">
        <f>F26+(6/0.017)*(F12*F51+F27*F50)</f>
        <v>0.6412097594964296</v>
      </c>
    </row>
    <row r="87" spans="1:6" ht="12.75">
      <c r="A87" t="s">
        <v>86</v>
      </c>
      <c r="B87">
        <f>B27+(7/0.017)*(B13*B51+B28*B50)</f>
        <v>-0.31294611435666714</v>
      </c>
      <c r="C87">
        <f>C27+(7/0.017)*(C13*C51+C28*C50)</f>
        <v>0.14666440264228825</v>
      </c>
      <c r="D87">
        <f>D27+(7/0.017)*(D13*D51+D28*D50)</f>
        <v>-0.16433128893129348</v>
      </c>
      <c r="E87">
        <f>E27+(7/0.017)*(E13*E51+E28*E50)</f>
        <v>0.07993942547588373</v>
      </c>
      <c r="F87">
        <f>F27+(7/0.017)*(F13*F51+F28*F50)</f>
        <v>0.0056582070215563385</v>
      </c>
    </row>
    <row r="88" spans="1:6" ht="12.75">
      <c r="A88" t="s">
        <v>87</v>
      </c>
      <c r="B88">
        <f>B28+(8/0.017)*(B14*B51+B29*B50)</f>
        <v>0.37915054583269353</v>
      </c>
      <c r="C88">
        <f>C28+(8/0.017)*(C14*C51+C29*C50)</f>
        <v>-0.052101647195612374</v>
      </c>
      <c r="D88">
        <f>D28+(8/0.017)*(D14*D51+D29*D50)</f>
        <v>0.13449413237331367</v>
      </c>
      <c r="E88">
        <f>E28+(8/0.017)*(E14*E51+E29*E50)</f>
        <v>-0.027683496672718397</v>
      </c>
      <c r="F88">
        <f>F28+(8/0.017)*(F14*F51+F29*F50)</f>
        <v>0.31793811511889947</v>
      </c>
    </row>
    <row r="89" spans="1:6" ht="12.75">
      <c r="A89" t="s">
        <v>88</v>
      </c>
      <c r="B89">
        <f>B29+(9/0.017)*(B15*B51+B30*B50)</f>
        <v>-0.027555669362310967</v>
      </c>
      <c r="C89">
        <f>C29+(9/0.017)*(C15*C51+C30*C50)</f>
        <v>-0.0016224351237185321</v>
      </c>
      <c r="D89">
        <f>D29+(9/0.017)*(D15*D51+D30*D50)</f>
        <v>-0.034264008289608544</v>
      </c>
      <c r="E89">
        <f>E29+(9/0.017)*(E15*E51+E30*E50)</f>
        <v>0.046285993823287463</v>
      </c>
      <c r="F89">
        <f>F29+(9/0.017)*(F15*F51+F30*F50)</f>
        <v>-0.15468698652929225</v>
      </c>
    </row>
    <row r="90" spans="1:6" ht="12.75">
      <c r="A90" t="s">
        <v>89</v>
      </c>
      <c r="B90">
        <f>B30+(10/0.017)*(B16*B51+B31*B50)</f>
        <v>0.1405405882265477</v>
      </c>
      <c r="C90">
        <f>C30+(10/0.017)*(C16*C51+C31*C50)</f>
        <v>-0.0018882251989150475</v>
      </c>
      <c r="D90">
        <f>D30+(10/0.017)*(D16*D51+D31*D50)</f>
        <v>-0.10523244286135153</v>
      </c>
      <c r="E90">
        <f>E30+(10/0.017)*(E16*E51+E31*E50)</f>
        <v>-0.03919212298490605</v>
      </c>
      <c r="F90">
        <f>F30+(10/0.017)*(F16*F51+F31*F50)</f>
        <v>0.30566772931675995</v>
      </c>
    </row>
    <row r="91" spans="1:6" ht="12.75">
      <c r="A91" t="s">
        <v>90</v>
      </c>
      <c r="B91">
        <f>B31+(11/0.017)*(B17*B51+B32*B50)</f>
        <v>-0.04594707733607746</v>
      </c>
      <c r="C91">
        <f>C31+(11/0.017)*(C17*C51+C32*C50)</f>
        <v>-0.010987476460333327</v>
      </c>
      <c r="D91">
        <f>D31+(11/0.017)*(D17*D51+D32*D50)</f>
        <v>-0.03386029529536197</v>
      </c>
      <c r="E91">
        <f>E31+(11/0.017)*(E17*E51+E32*E50)</f>
        <v>0.03155837166325311</v>
      </c>
      <c r="F91">
        <f>F31+(11/0.017)*(F17*F51+F32*F50)</f>
        <v>-0.008867069185314661</v>
      </c>
    </row>
    <row r="92" spans="1:6" ht="12.75">
      <c r="A92" t="s">
        <v>91</v>
      </c>
      <c r="B92">
        <f>B32+(12/0.017)*(B18*B51+B33*B50)</f>
        <v>0.05860922649109942</v>
      </c>
      <c r="C92">
        <f>C32+(12/0.017)*(C18*C51+C33*C50)</f>
        <v>0.06475935222179054</v>
      </c>
      <c r="D92">
        <f>D32+(12/0.017)*(D18*D51+D33*D50)</f>
        <v>0.048656084189856404</v>
      </c>
      <c r="E92">
        <f>E32+(12/0.017)*(E18*E51+E33*E50)</f>
        <v>0.04787888831951977</v>
      </c>
      <c r="F92">
        <f>F32+(12/0.017)*(F18*F51+F33*F50)</f>
        <v>0.13375374606201754</v>
      </c>
    </row>
    <row r="93" spans="1:6" ht="12.75">
      <c r="A93" t="s">
        <v>92</v>
      </c>
      <c r="B93">
        <f>B33+(13/0.017)*(B19*B51+B34*B50)</f>
        <v>0.11250679874567321</v>
      </c>
      <c r="C93">
        <f>C33+(13/0.017)*(C19*C51+C34*C50)</f>
        <v>0.12372182768811231</v>
      </c>
      <c r="D93">
        <f>D33+(13/0.017)*(D19*D51+D34*D50)</f>
        <v>0.1120721251755688</v>
      </c>
      <c r="E93">
        <f>E33+(13/0.017)*(E19*E51+E34*E50)</f>
        <v>0.11702091500049244</v>
      </c>
      <c r="F93">
        <f>F33+(13/0.017)*(F19*F51+F34*F50)</f>
        <v>0.06410707725567816</v>
      </c>
    </row>
    <row r="94" spans="1:6" ht="12.75">
      <c r="A94" t="s">
        <v>93</v>
      </c>
      <c r="B94">
        <f>B34+(14/0.017)*(B20*B51+B35*B50)</f>
        <v>-0.03349344320558204</v>
      </c>
      <c r="C94">
        <f>C34+(14/0.017)*(C20*C51+C35*C50)</f>
        <v>-0.027144695559558535</v>
      </c>
      <c r="D94">
        <f>D34+(14/0.017)*(D20*D51+D35*D50)</f>
        <v>-0.020044407598373542</v>
      </c>
      <c r="E94">
        <f>E34+(14/0.017)*(E20*E51+E35*E50)</f>
        <v>0.0013576243549317448</v>
      </c>
      <c r="F94">
        <f>F34+(14/0.017)*(F20*F51+F35*F50)</f>
        <v>-0.0032394802757139073</v>
      </c>
    </row>
    <row r="95" spans="1:6" ht="12.75">
      <c r="A95" t="s">
        <v>94</v>
      </c>
      <c r="B95" s="56">
        <f>B35</f>
        <v>-0.00472562</v>
      </c>
      <c r="C95" s="56">
        <f>C35</f>
        <v>-0.0008161611</v>
      </c>
      <c r="D95" s="56">
        <f>D35</f>
        <v>1.333601E-05</v>
      </c>
      <c r="E95" s="56">
        <f>E35</f>
        <v>-0.0001725914</v>
      </c>
      <c r="F95" s="56">
        <f>F35</f>
        <v>-0.00383595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2.1433213568680474</v>
      </c>
      <c r="C103">
        <f>C63*10000/C62</f>
        <v>2.520777928503923</v>
      </c>
      <c r="D103">
        <f>D63*10000/D62</f>
        <v>2.1184633436376203</v>
      </c>
      <c r="E103">
        <f>E63*10000/E62</f>
        <v>0.7905235417799159</v>
      </c>
      <c r="F103">
        <f>F63*10000/F62</f>
        <v>-0.7069228959338968</v>
      </c>
      <c r="G103">
        <f>AVERAGE(C103:E103)</f>
        <v>1.8099216046404862</v>
      </c>
      <c r="H103">
        <f>STDEV(C103:E103)</f>
        <v>0.9054521324851743</v>
      </c>
      <c r="I103">
        <f>(B103*B4+C103*C4+D103*D4+E103*E4+F103*F4)/SUM(B4:F4)</f>
        <v>1.5222137519719041</v>
      </c>
      <c r="K103">
        <f>(LN(H103)+LN(H123))/2-LN(K114*K115^3)</f>
        <v>-3.659128849786211</v>
      </c>
    </row>
    <row r="104" spans="1:11" ht="12.75">
      <c r="A104" t="s">
        <v>68</v>
      </c>
      <c r="B104">
        <f>B64*10000/B62</f>
        <v>0.03356010671525654</v>
      </c>
      <c r="C104">
        <f>C64*10000/C62</f>
        <v>-0.4401895219187722</v>
      </c>
      <c r="D104">
        <f>D64*10000/D62</f>
        <v>-0.32477393751740935</v>
      </c>
      <c r="E104">
        <f>E64*10000/E62</f>
        <v>-0.3496465485544478</v>
      </c>
      <c r="F104">
        <f>F64*10000/F62</f>
        <v>-1.6925480027158086</v>
      </c>
      <c r="G104">
        <f>AVERAGE(C104:E104)</f>
        <v>-0.3715366693302098</v>
      </c>
      <c r="H104">
        <f>STDEV(C104:E104)</f>
        <v>0.06074184983485527</v>
      </c>
      <c r="I104">
        <f>(B104*B4+C104*C4+D104*D4+E104*E4+F104*F4)/SUM(B4:F4)</f>
        <v>-0.48942753418816043</v>
      </c>
      <c r="K104">
        <f>(LN(H104)+LN(H124))/2-LN(K114*K115^4)</f>
        <v>-4.39251934357591</v>
      </c>
    </row>
    <row r="105" spans="1:11" ht="12.75">
      <c r="A105" t="s">
        <v>69</v>
      </c>
      <c r="B105">
        <f>B65*10000/B62</f>
        <v>-0.2231478296033491</v>
      </c>
      <c r="C105">
        <f>C65*10000/C62</f>
        <v>0.10601952976597821</v>
      </c>
      <c r="D105">
        <f>D65*10000/D62</f>
        <v>0.33525424308003404</v>
      </c>
      <c r="E105">
        <f>E65*10000/E62</f>
        <v>0.7318864293728253</v>
      </c>
      <c r="F105">
        <f>F65*10000/F62</f>
        <v>-1.0274665741445097</v>
      </c>
      <c r="G105">
        <f>AVERAGE(C105:E105)</f>
        <v>0.39105340073961253</v>
      </c>
      <c r="H105">
        <f>STDEV(C105:E105)</f>
        <v>0.3166425484714754</v>
      </c>
      <c r="I105">
        <f>(B105*B4+C105*C4+D105*D4+E105*E4+F105*F4)/SUM(B4:F4)</f>
        <v>0.11264229727938885</v>
      </c>
      <c r="K105">
        <f>(LN(H105)+LN(H125))/2-LN(K114*K115^5)</f>
        <v>-3.611722933094782</v>
      </c>
    </row>
    <row r="106" spans="1:11" ht="12.75">
      <c r="A106" t="s">
        <v>70</v>
      </c>
      <c r="B106">
        <f>B66*10000/B62</f>
        <v>1.2080292603011236</v>
      </c>
      <c r="C106">
        <f>C66*10000/C62</f>
        <v>-2.5169830739423267</v>
      </c>
      <c r="D106">
        <f>D66*10000/D62</f>
        <v>-0.9908330590461378</v>
      </c>
      <c r="E106">
        <f>E66*10000/E62</f>
        <v>-2.2045642007584787</v>
      </c>
      <c r="F106">
        <f>F66*10000/F62</f>
        <v>11.661300240226238</v>
      </c>
      <c r="G106">
        <f>AVERAGE(C106:E106)</f>
        <v>-1.9041267779156479</v>
      </c>
      <c r="H106">
        <f>STDEV(C106:E106)</f>
        <v>0.8062136508241728</v>
      </c>
      <c r="I106">
        <f>(B106*B4+C106*C4+D106*D4+E106*E4+F106*F4)/SUM(B4:F4)</f>
        <v>0.35764615944653455</v>
      </c>
      <c r="K106">
        <f>(LN(H106)+LN(H126))/2-LN(K114*K115^6)</f>
        <v>-2.469994299877355</v>
      </c>
    </row>
    <row r="107" spans="1:11" ht="12.75">
      <c r="A107" t="s">
        <v>71</v>
      </c>
      <c r="B107">
        <f>B67*10000/B62</f>
        <v>-0.0689700857948959</v>
      </c>
      <c r="C107">
        <f>C67*10000/C62</f>
        <v>0.3083131619526424</v>
      </c>
      <c r="D107">
        <f>D67*10000/D62</f>
        <v>0.2924781386846341</v>
      </c>
      <c r="E107">
        <f>E67*10000/E62</f>
        <v>-0.01229235406499771</v>
      </c>
      <c r="F107">
        <f>F67*10000/F62</f>
        <v>-0.44882459726727814</v>
      </c>
      <c r="G107">
        <f>AVERAGE(C107:E107)</f>
        <v>0.19616631552409292</v>
      </c>
      <c r="H107">
        <f>STDEV(C107:E107)</f>
        <v>0.18070403892999976</v>
      </c>
      <c r="I107">
        <f>(B107*B4+C107*C4+D107*D4+E107*E4+F107*F4)/SUM(B4:F4)</f>
        <v>0.07170423878967572</v>
      </c>
      <c r="K107">
        <f>(LN(H107)+LN(H127))/2-LN(K114*K115^7)</f>
        <v>-3.2735239723553335</v>
      </c>
    </row>
    <row r="108" spans="1:9" ht="12.75">
      <c r="A108" t="s">
        <v>72</v>
      </c>
      <c r="B108">
        <f>B68*10000/B62</f>
        <v>-0.06319588329442942</v>
      </c>
      <c r="C108">
        <f>C68*10000/C62</f>
        <v>-0.13710797300843208</v>
      </c>
      <c r="D108">
        <f>D68*10000/D62</f>
        <v>-0.1704848311302208</v>
      </c>
      <c r="E108">
        <f>E68*10000/E62</f>
        <v>-0.05774774237299139</v>
      </c>
      <c r="F108">
        <f>F68*10000/F62</f>
        <v>-0.07893819401765874</v>
      </c>
      <c r="G108">
        <f>AVERAGE(C108:E108)</f>
        <v>-0.12178018217054809</v>
      </c>
      <c r="H108">
        <f>STDEV(C108:E108)</f>
        <v>0.05791043666163547</v>
      </c>
      <c r="I108">
        <f>(B108*B4+C108*C4+D108*D4+E108*E4+F108*F4)/SUM(B4:F4)</f>
        <v>-0.10758750871876004</v>
      </c>
    </row>
    <row r="109" spans="1:9" ht="12.75">
      <c r="A109" t="s">
        <v>73</v>
      </c>
      <c r="B109">
        <f>B69*10000/B62</f>
        <v>-0.013178671599820058</v>
      </c>
      <c r="C109">
        <f>C69*10000/C62</f>
        <v>-0.06906729934486694</v>
      </c>
      <c r="D109">
        <f>D69*10000/D62</f>
        <v>-0.080915582944816</v>
      </c>
      <c r="E109">
        <f>E69*10000/E62</f>
        <v>0.012195654194536913</v>
      </c>
      <c r="F109">
        <f>F69*10000/F62</f>
        <v>0.051918707127146344</v>
      </c>
      <c r="G109">
        <f>AVERAGE(C109:E109)</f>
        <v>-0.04592907603171534</v>
      </c>
      <c r="H109">
        <f>STDEV(C109:E109)</f>
        <v>0.05068489571827249</v>
      </c>
      <c r="I109">
        <f>(B109*B4+C109*C4+D109*D4+E109*E4+F109*F4)/SUM(B4:F4)</f>
        <v>-0.028129357926108246</v>
      </c>
    </row>
    <row r="110" spans="1:11" ht="12.75">
      <c r="A110" t="s">
        <v>74</v>
      </c>
      <c r="B110">
        <f>B70*10000/B62</f>
        <v>-0.1601961571591244</v>
      </c>
      <c r="C110">
        <f>C70*10000/C62</f>
        <v>0.16379834391431397</v>
      </c>
      <c r="D110">
        <f>D70*10000/D62</f>
        <v>0.16583117480533519</v>
      </c>
      <c r="E110">
        <f>E70*10000/E62</f>
        <v>0.0731851075557673</v>
      </c>
      <c r="F110">
        <f>F70*10000/F62</f>
        <v>-0.14611781896431672</v>
      </c>
      <c r="G110">
        <f>AVERAGE(C110:E110)</f>
        <v>0.1342715420918055</v>
      </c>
      <c r="H110">
        <f>STDEV(C110:E110)</f>
        <v>0.05291216744381327</v>
      </c>
      <c r="I110">
        <f>(B110*B4+C110*C4+D110*D4+E110*E4+F110*F4)/SUM(B4:F4)</f>
        <v>0.05424031777826755</v>
      </c>
      <c r="K110">
        <f>EXP(AVERAGE(K103:K107))</f>
        <v>0.030764991356628756</v>
      </c>
    </row>
    <row r="111" spans="1:9" ht="12.75">
      <c r="A111" t="s">
        <v>75</v>
      </c>
      <c r="B111">
        <f>B71*10000/B62</f>
        <v>-0.01567022566500109</v>
      </c>
      <c r="C111">
        <f>C71*10000/C62</f>
        <v>0.015675693574629786</v>
      </c>
      <c r="D111">
        <f>D71*10000/D62</f>
        <v>0.04536788153803337</v>
      </c>
      <c r="E111">
        <f>E71*10000/E62</f>
        <v>0.009725890216916956</v>
      </c>
      <c r="F111">
        <f>F71*10000/F62</f>
        <v>-0.07787564000664035</v>
      </c>
      <c r="G111">
        <f>AVERAGE(C111:E111)</f>
        <v>0.0235898217765267</v>
      </c>
      <c r="H111">
        <f>STDEV(C111:E111)</f>
        <v>0.01909353176420433</v>
      </c>
      <c r="I111">
        <f>(B111*B4+C111*C4+D111*D4+E111*E4+F111*F4)/SUM(B4:F4)</f>
        <v>0.004354341153022556</v>
      </c>
    </row>
    <row r="112" spans="1:9" ht="12.75">
      <c r="A112" t="s">
        <v>76</v>
      </c>
      <c r="B112">
        <f>B72*10000/B62</f>
        <v>-0.0589679640527375</v>
      </c>
      <c r="C112">
        <f>C72*10000/C62</f>
        <v>-0.04642184594968561</v>
      </c>
      <c r="D112">
        <f>D72*10000/D62</f>
        <v>-0.04122497042823477</v>
      </c>
      <c r="E112">
        <f>E72*10000/E62</f>
        <v>-0.04120887405639463</v>
      </c>
      <c r="F112">
        <f>F72*10000/F62</f>
        <v>-0.03212289223632748</v>
      </c>
      <c r="G112">
        <f>AVERAGE(C112:E112)</f>
        <v>-0.04295189681143833</v>
      </c>
      <c r="H112">
        <f>STDEV(C112:E112)</f>
        <v>0.003005074880899652</v>
      </c>
      <c r="I112">
        <f>(B112*B4+C112*C4+D112*D4+E112*E4+F112*F4)/SUM(B4:F4)</f>
        <v>-0.04382326430848512</v>
      </c>
    </row>
    <row r="113" spans="1:9" ht="12.75">
      <c r="A113" t="s">
        <v>77</v>
      </c>
      <c r="B113">
        <f>B73*10000/B62</f>
        <v>0.03317023930054254</v>
      </c>
      <c r="C113">
        <f>C73*10000/C62</f>
        <v>0.018232265554315046</v>
      </c>
      <c r="D113">
        <f>D73*10000/D62</f>
        <v>0.021165403108408753</v>
      </c>
      <c r="E113">
        <f>E73*10000/E62</f>
        <v>0.038491458530580336</v>
      </c>
      <c r="F113">
        <f>F73*10000/F62</f>
        <v>0.033933267327001616</v>
      </c>
      <c r="G113">
        <f>AVERAGE(C113:E113)</f>
        <v>0.025963042397768046</v>
      </c>
      <c r="H113">
        <f>STDEV(C113:E113)</f>
        <v>0.010948594981799818</v>
      </c>
      <c r="I113">
        <f>(B113*B4+C113*C4+D113*D4+E113*E4+F113*F4)/SUM(B4:F4)</f>
        <v>0.028067347994451465</v>
      </c>
    </row>
    <row r="114" spans="1:11" ht="12.75">
      <c r="A114" t="s">
        <v>78</v>
      </c>
      <c r="B114">
        <f>B74*10000/B62</f>
        <v>-0.2212794317949191</v>
      </c>
      <c r="C114">
        <f>C74*10000/C62</f>
        <v>-0.2151026060487514</v>
      </c>
      <c r="D114">
        <f>D74*10000/D62</f>
        <v>-0.22311873450586361</v>
      </c>
      <c r="E114">
        <f>E74*10000/E62</f>
        <v>-0.202468241579056</v>
      </c>
      <c r="F114">
        <f>F74*10000/F62</f>
        <v>-0.17433455330215572</v>
      </c>
      <c r="G114">
        <f>AVERAGE(C114:E114)</f>
        <v>-0.213563194044557</v>
      </c>
      <c r="H114">
        <f>STDEV(C114:E114)</f>
        <v>0.01041095848224554</v>
      </c>
      <c r="I114">
        <f>(B114*B4+C114*C4+D114*D4+E114*E4+F114*F4)/SUM(B4:F4)</f>
        <v>-0.209439315205739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-0.0037446192965827005</v>
      </c>
      <c r="C115">
        <f>C75*10000/C62</f>
        <v>0.002200764191457111</v>
      </c>
      <c r="D115">
        <f>D75*10000/D62</f>
        <v>0.00010835763724035843</v>
      </c>
      <c r="E115">
        <f>E75*10000/E62</f>
        <v>-0.0006158593684514647</v>
      </c>
      <c r="F115">
        <f>F75*10000/F62</f>
        <v>-0.0008188782749520676</v>
      </c>
      <c r="G115">
        <f>AVERAGE(C115:E115)</f>
        <v>0.0005644208200820016</v>
      </c>
      <c r="H115">
        <f>STDEV(C115:E115)</f>
        <v>0.001462647356547624</v>
      </c>
      <c r="I115">
        <f>(B115*B4+C115*C4+D115*D4+E115*E4+F115*F4)/SUM(B4:F4)</f>
        <v>-0.0002429019107432257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229.6331395856084</v>
      </c>
      <c r="C122">
        <f>C82*10000/C62</f>
        <v>98.9086469769323</v>
      </c>
      <c r="D122">
        <f>D82*10000/D62</f>
        <v>-18.148870553869052</v>
      </c>
      <c r="E122">
        <f>E82*10000/E62</f>
        <v>-101.86336390862557</v>
      </c>
      <c r="F122">
        <f>F82*10000/F62</f>
        <v>-209.88606654839046</v>
      </c>
      <c r="G122">
        <f>AVERAGE(C122:E122)</f>
        <v>-7.03452916185411</v>
      </c>
      <c r="H122">
        <f>STDEV(C122:E122)</f>
        <v>100.84640066552367</v>
      </c>
      <c r="I122">
        <f>(B122*B4+C122*C4+D122*D4+E122*E4+F122*F4)/SUM(B4:F4)</f>
        <v>0.14039220555634777</v>
      </c>
    </row>
    <row r="123" spans="1:9" ht="12.75">
      <c r="A123" t="s">
        <v>82</v>
      </c>
      <c r="B123">
        <f>B83*10000/B62</f>
        <v>-3.3780194308269182</v>
      </c>
      <c r="C123">
        <f>C83*10000/C62</f>
        <v>-1.3678171814013742</v>
      </c>
      <c r="D123">
        <f>D83*10000/D62</f>
        <v>-0.7055565663381257</v>
      </c>
      <c r="E123">
        <f>E83*10000/E62</f>
        <v>-3.9474810297210574</v>
      </c>
      <c r="F123">
        <f>F83*10000/F62</f>
        <v>2.0539330862588905</v>
      </c>
      <c r="G123">
        <f>AVERAGE(C123:E123)</f>
        <v>-2.0069515924868524</v>
      </c>
      <c r="H123">
        <f>STDEV(C123:E123)</f>
        <v>1.7128596419862785</v>
      </c>
      <c r="I123">
        <f>(B123*B4+C123*C4+D123*D4+E123*E4+F123*F4)/SUM(B4:F4)</f>
        <v>-1.6626647725306052</v>
      </c>
    </row>
    <row r="124" spans="1:9" ht="12.75">
      <c r="A124" t="s">
        <v>83</v>
      </c>
      <c r="B124">
        <f>B84*10000/B62</f>
        <v>1.247621226698666</v>
      </c>
      <c r="C124">
        <f>C84*10000/C62</f>
        <v>6.07901771371718</v>
      </c>
      <c r="D124">
        <f>D84*10000/D62</f>
        <v>2.5909713314526144</v>
      </c>
      <c r="E124">
        <f>E84*10000/E62</f>
        <v>3.5292687579301205</v>
      </c>
      <c r="F124">
        <f>F84*10000/F62</f>
        <v>4.499340677012687</v>
      </c>
      <c r="G124">
        <f>AVERAGE(C124:E124)</f>
        <v>4.066419267699971</v>
      </c>
      <c r="H124">
        <f>STDEV(C124:E124)</f>
        <v>1.8049972005010808</v>
      </c>
      <c r="I124">
        <f>(B124*B4+C124*C4+D124*D4+E124*E4+F124*F4)/SUM(B4:F4)</f>
        <v>3.7174333162262045</v>
      </c>
    </row>
    <row r="125" spans="1:9" ht="12.75">
      <c r="A125" t="s">
        <v>84</v>
      </c>
      <c r="B125">
        <f>B85*10000/B62</f>
        <v>-0.4082385828532807</v>
      </c>
      <c r="C125">
        <f>C85*10000/C62</f>
        <v>-0.7936943163440169</v>
      </c>
      <c r="D125">
        <f>D85*10000/D62</f>
        <v>0.15132722320163214</v>
      </c>
      <c r="E125">
        <f>E85*10000/E62</f>
        <v>-0.6337547852634746</v>
      </c>
      <c r="F125">
        <f>F85*10000/F62</f>
        <v>-1.2455991409538183</v>
      </c>
      <c r="G125">
        <f>AVERAGE(C125:E125)</f>
        <v>-0.42537395946861983</v>
      </c>
      <c r="H125">
        <f>STDEV(C125:E125)</f>
        <v>0.5057997172503326</v>
      </c>
      <c r="I125">
        <f>(B125*B4+C125*C4+D125*D4+E125*E4+F125*F4)/SUM(B4:F4)</f>
        <v>-0.5326328522498223</v>
      </c>
    </row>
    <row r="126" spans="1:9" ht="12.75">
      <c r="A126" t="s">
        <v>85</v>
      </c>
      <c r="B126">
        <f>B86*10000/B62</f>
        <v>0.7361510674268155</v>
      </c>
      <c r="C126">
        <f>C86*10000/C62</f>
        <v>-0.3801255458055273</v>
      </c>
      <c r="D126">
        <f>D86*10000/D62</f>
        <v>-0.4828861372112844</v>
      </c>
      <c r="E126">
        <f>E86*10000/E62</f>
        <v>0.5991900344913386</v>
      </c>
      <c r="F126">
        <f>F86*10000/F62</f>
        <v>0.6412120889943395</v>
      </c>
      <c r="G126">
        <f>AVERAGE(C126:E126)</f>
        <v>-0.08794054950849106</v>
      </c>
      <c r="H126">
        <f>STDEV(C126:E126)</f>
        <v>0.5972865848045438</v>
      </c>
      <c r="I126">
        <f>(B126*B4+C126*C4+D126*D4+E126*E4+F126*F4)/SUM(B4:F4)</f>
        <v>0.1285539976382741</v>
      </c>
    </row>
    <row r="127" spans="1:9" ht="12.75">
      <c r="A127" t="s">
        <v>86</v>
      </c>
      <c r="B127">
        <f>B87*10000/B62</f>
        <v>-0.3129442169933875</v>
      </c>
      <c r="C127">
        <f>C87*10000/C62</f>
        <v>0.14666468197195318</v>
      </c>
      <c r="D127">
        <f>D87*10000/D62</f>
        <v>-0.16433149706534045</v>
      </c>
      <c r="E127">
        <f>E87*10000/E62</f>
        <v>0.07993926561944487</v>
      </c>
      <c r="F127">
        <f>F87*10000/F62</f>
        <v>0.005658227577671144</v>
      </c>
      <c r="G127">
        <f>AVERAGE(C127:E127)</f>
        <v>0.020757483508685864</v>
      </c>
      <c r="H127">
        <f>STDEV(C127:E127)</f>
        <v>0.16372696278958793</v>
      </c>
      <c r="I127">
        <f>(B127*B4+C127*C4+D127*D4+E127*E4+F127*F4)/SUM(B4:F4)</f>
        <v>-0.029461974595785225</v>
      </c>
    </row>
    <row r="128" spans="1:9" ht="12.75">
      <c r="A128" t="s">
        <v>87</v>
      </c>
      <c r="B128">
        <f>B88*10000/B62</f>
        <v>0.3791482470780833</v>
      </c>
      <c r="C128">
        <f>C88*10000/C62</f>
        <v>-0.05210174642579632</v>
      </c>
      <c r="D128">
        <f>D88*10000/D62</f>
        <v>0.13449430271706406</v>
      </c>
      <c r="E128">
        <f>E88*10000/E62</f>
        <v>-0.027683441313486486</v>
      </c>
      <c r="F128">
        <f>F88*10000/F62</f>
        <v>0.31793927017956986</v>
      </c>
      <c r="G128">
        <f>AVERAGE(C128:E128)</f>
        <v>0.018236371659260415</v>
      </c>
      <c r="H128">
        <f>STDEV(C128:E128)</f>
        <v>0.10141988614921747</v>
      </c>
      <c r="I128">
        <f>(B128*B4+C128*C4+D128*D4+E128*E4+F128*F4)/SUM(B4:F4)</f>
        <v>0.1104319583749679</v>
      </c>
    </row>
    <row r="129" spans="1:9" ht="12.75">
      <c r="A129" t="s">
        <v>88</v>
      </c>
      <c r="B129">
        <f>B89*10000/B62</f>
        <v>-0.02755550229484217</v>
      </c>
      <c r="C129">
        <f>C89*10000/C62</f>
        <v>-0.001622438213727091</v>
      </c>
      <c r="D129">
        <f>D89*10000/D62</f>
        <v>-0.034264051686740994</v>
      </c>
      <c r="E129">
        <f>E89*10000/E62</f>
        <v>0.046285901264276716</v>
      </c>
      <c r="F129">
        <f>F89*10000/F62</f>
        <v>-0.15468754850297786</v>
      </c>
      <c r="G129">
        <f>AVERAGE(C129:E129)</f>
        <v>0.0034664704546028776</v>
      </c>
      <c r="H129">
        <f>STDEV(C129:E129)</f>
        <v>0.04051538564149112</v>
      </c>
      <c r="I129">
        <f>(B129*B4+C129*C4+D129*D4+E129*E4+F129*F4)/SUM(B4:F4)</f>
        <v>-0.022144664388063864</v>
      </c>
    </row>
    <row r="130" spans="1:9" ht="12.75">
      <c r="A130" t="s">
        <v>89</v>
      </c>
      <c r="B130">
        <f>B90*10000/B62</f>
        <v>0.14053973614199008</v>
      </c>
      <c r="C130">
        <f>C90*10000/C62</f>
        <v>-0.0018882287951340524</v>
      </c>
      <c r="D130">
        <f>D90*10000/D62</f>
        <v>-0.10523257614366403</v>
      </c>
      <c r="E130">
        <f>E90*10000/E62</f>
        <v>-0.03919204461164811</v>
      </c>
      <c r="F130">
        <f>F90*10000/F62</f>
        <v>0.3056688397994468</v>
      </c>
      <c r="G130">
        <f>AVERAGE(C130:E130)</f>
        <v>-0.04877094985014873</v>
      </c>
      <c r="H130">
        <f>STDEV(C130:E130)</f>
        <v>0.052333833238159946</v>
      </c>
      <c r="I130">
        <f>(B130*B4+C130*C4+D130*D4+E130*E4+F130*F4)/SUM(B4:F4)</f>
        <v>0.025973537957129873</v>
      </c>
    </row>
    <row r="131" spans="1:9" ht="12.75">
      <c r="A131" t="s">
        <v>90</v>
      </c>
      <c r="B131">
        <f>B91*10000/B62</f>
        <v>-0.0459467987632071</v>
      </c>
      <c r="C131">
        <f>C91*10000/C62</f>
        <v>-0.010987497386529885</v>
      </c>
      <c r="D131">
        <f>D91*10000/D62</f>
        <v>-0.0338603381811711</v>
      </c>
      <c r="E131">
        <f>E91*10000/E62</f>
        <v>0.03155830855535759</v>
      </c>
      <c r="F131">
        <f>F91*10000/F62</f>
        <v>-0.0088671013991399</v>
      </c>
      <c r="G131">
        <f>AVERAGE(C131:E131)</f>
        <v>-0.004429842337447798</v>
      </c>
      <c r="H131">
        <f>STDEV(C131:E131)</f>
        <v>0.03319867414546472</v>
      </c>
      <c r="I131">
        <f>(B131*B4+C131*C4+D131*D4+E131*E4+F131*F4)/SUM(B4:F4)</f>
        <v>-0.01102769874857329</v>
      </c>
    </row>
    <row r="132" spans="1:9" ht="12.75">
      <c r="A132" t="s">
        <v>91</v>
      </c>
      <c r="B132">
        <f>B92*10000/B62</f>
        <v>0.058608871148792575</v>
      </c>
      <c r="C132">
        <f>C92*10000/C62</f>
        <v>0.0647594755592046</v>
      </c>
      <c r="D132">
        <f>D92*10000/D62</f>
        <v>0.04865614581529474</v>
      </c>
      <c r="E132">
        <f>E92*10000/E62</f>
        <v>0.04787879257516662</v>
      </c>
      <c r="F132">
        <f>F92*10000/F62</f>
        <v>0.1337542319858003</v>
      </c>
      <c r="G132">
        <f>AVERAGE(C132:E132)</f>
        <v>0.05376480464988865</v>
      </c>
      <c r="H132">
        <f>STDEV(C132:E132)</f>
        <v>0.009529593948227968</v>
      </c>
      <c r="I132">
        <f>(B132*B4+C132*C4+D132*D4+E132*E4+F132*F4)/SUM(B4:F4)</f>
        <v>0.06515427881767578</v>
      </c>
    </row>
    <row r="133" spans="1:9" ht="12.75">
      <c r="A133" t="s">
        <v>92</v>
      </c>
      <c r="B133">
        <f>B93*10000/B62</f>
        <v>0.11250611662738234</v>
      </c>
      <c r="C133">
        <f>C93*10000/C62</f>
        <v>0.12372206332249971</v>
      </c>
      <c r="D133">
        <f>D93*10000/D62</f>
        <v>0.11207226712069146</v>
      </c>
      <c r="E133">
        <f>E93*10000/E62</f>
        <v>0.11702068099147081</v>
      </c>
      <c r="F133">
        <f>F93*10000/F62</f>
        <v>0.06410731015497556</v>
      </c>
      <c r="G133">
        <f>AVERAGE(C133:E133)</f>
        <v>0.11760500381155399</v>
      </c>
      <c r="H133">
        <f>STDEV(C133:E133)</f>
        <v>0.005846837842327244</v>
      </c>
      <c r="I133">
        <f>(B133*B4+C133*C4+D133*D4+E133*E4+F133*F4)/SUM(B4:F4)</f>
        <v>0.10972446911824071</v>
      </c>
    </row>
    <row r="134" spans="1:9" ht="12.75">
      <c r="A134" t="s">
        <v>93</v>
      </c>
      <c r="B134">
        <f>B94*10000/B62</f>
        <v>-0.033493240137940895</v>
      </c>
      <c r="C134">
        <f>C94*10000/C62</f>
        <v>-0.02714474725798418</v>
      </c>
      <c r="D134">
        <f>D94*10000/D62</f>
        <v>-0.02004443298564884</v>
      </c>
      <c r="E134">
        <f>E94*10000/E62</f>
        <v>0.0013576216400636631</v>
      </c>
      <c r="F134">
        <f>F94*10000/F62</f>
        <v>-0.0032394920446591233</v>
      </c>
      <c r="G134">
        <f>AVERAGE(C134:E134)</f>
        <v>-0.015277186201189785</v>
      </c>
      <c r="H134">
        <f>STDEV(C134:E134)</f>
        <v>0.014837157397158417</v>
      </c>
      <c r="I134">
        <f>(B134*B4+C134*C4+D134*D4+E134*E4+F134*F4)/SUM(B4:F4)</f>
        <v>-0.01630809227847457</v>
      </c>
    </row>
    <row r="135" spans="1:9" ht="12.75">
      <c r="A135" t="s">
        <v>94</v>
      </c>
      <c r="B135">
        <f>B95*10000/B62</f>
        <v>-0.004725591349004028</v>
      </c>
      <c r="C135">
        <f>C95*10000/C62</f>
        <v>-0.0008161626544194941</v>
      </c>
      <c r="D135">
        <f>D95*10000/D62</f>
        <v>1.3336026890743996E-05</v>
      </c>
      <c r="E135">
        <f>E95*10000/E62</f>
        <v>-0.0001725910548655883</v>
      </c>
      <c r="F135">
        <f>F95*10000/F62</f>
        <v>-0.0038359639359037737</v>
      </c>
      <c r="G135">
        <f>AVERAGE(C135:E135)</f>
        <v>-0.0003251392274647795</v>
      </c>
      <c r="H135">
        <f>STDEV(C135:E135)</f>
        <v>0.00043528177574574665</v>
      </c>
      <c r="I135">
        <f>(B135*B4+C135*C4+D135*D4+E135*E4+F135*F4)/SUM(B4:F4)</f>
        <v>-0.001430726970003087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2005-02-01T08:06:30Z</cp:lastPrinted>
  <dcterms:created xsi:type="dcterms:W3CDTF">2005-02-01T08:06:30Z</dcterms:created>
  <dcterms:modified xsi:type="dcterms:W3CDTF">2005-04-11T17:05:23Z</dcterms:modified>
  <cp:category/>
  <cp:version/>
  <cp:contentType/>
  <cp:contentStatus/>
</cp:coreProperties>
</file>