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<sst xmlns="http://schemas.openxmlformats.org/spreadsheetml/2006/main" count="204" uniqueCount="98">
  <si>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02/02/2005       12:15:23</t>
  </si>
  <si>
    <t>LISSNER</t>
  </si>
  <si>
    <t>HCMQAP318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</si>
  <si>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</si>
  <si>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</si>
  <si>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</si>
  <si>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</si>
  <si>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</si>
  <si>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</si>
  <si>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</si>
  <si>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</si>
  <si>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</si>
  <si>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</si>
  <si>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</si>
  <si>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</si>
  <si>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</si>
  <si>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</si>
  <si>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</si>
  <si>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</si>
  <si>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</si>
  <si>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</si>
  <si>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</si>
  <si>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</si>
  <si>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</si>
  <si>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</si>
  <si>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</si>
  <si>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</si>
  <si>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</si>
  <si>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</si>
  <si>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</si>
  <si>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</si>
  <si>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</si>
  <si>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</si>
  <si>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</si>
  <si>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</si>
  <si>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</si>
  <si>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a8*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</si>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</sst>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7501024"/>
        <c:axId val="47747169"/>
      </c:lineChart>
      <c:catAx>
        <c:axId val="57501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47169"/>
        <c:crosses val="autoZero"/>
        <c:auto val="1"/>
        <c:lblOffset val="100"/>
        <c:noMultiLvlLbl val="0"/>
      </c:catAx>
      <c:valAx>
        <c:axId val="47747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010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-0.003765</v>
      </c>
      <c r="D4" s="12">
        <v>-0.003764</v>
      </c>
      <c r="E4" s="12">
        <v>-0.003767</v>
      </c>
      <c r="F4" s="24">
        <v>-0.002094</v>
      </c>
      <c r="G4" s="34">
        <v>-0.011735</v>
      </c>
    </row>
    <row r="5" spans="1:7" ht="12.75" thickBot="1">
      <c r="A5" s="44" t="s">
        <v>13</v>
      </c>
      <c r="B5" s="45">
        <v>8.055506</v>
      </c>
      <c r="C5" s="46">
        <v>4.998271</v>
      </c>
      <c r="D5" s="46">
        <v>-0.070376</v>
      </c>
      <c r="E5" s="46">
        <v>-4.846003</v>
      </c>
      <c r="F5" s="47">
        <v>-8.796773</v>
      </c>
      <c r="G5" s="48">
        <v>2.775313</v>
      </c>
    </row>
    <row r="6" spans="1:7" ht="12.75" thickTop="1">
      <c r="A6" s="6" t="s">
        <v>14</v>
      </c>
      <c r="B6" s="39">
        <v>9.581664</v>
      </c>
      <c r="C6" s="40">
        <v>45.43205</v>
      </c>
      <c r="D6" s="40">
        <v>-30.0346</v>
      </c>
      <c r="E6" s="40">
        <v>23.41676</v>
      </c>
      <c r="F6" s="41">
        <v>-80.17994</v>
      </c>
      <c r="G6" s="42">
        <v>0.004316306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1.958599</v>
      </c>
      <c r="C8" s="13">
        <v>2.745821</v>
      </c>
      <c r="D8" s="13">
        <v>0.2740326</v>
      </c>
      <c r="E8" s="13">
        <v>1.983477</v>
      </c>
      <c r="F8" s="25">
        <v>-2.529502</v>
      </c>
      <c r="G8" s="35">
        <v>1.148542</v>
      </c>
    </row>
    <row r="9" spans="1:7" ht="12">
      <c r="A9" s="20" t="s">
        <v>17</v>
      </c>
      <c r="B9" s="29">
        <v>-1.011431</v>
      </c>
      <c r="C9" s="13">
        <v>0.2406713</v>
      </c>
      <c r="D9" s="13">
        <v>-0.09007795</v>
      </c>
      <c r="E9" s="13">
        <v>-0.919238</v>
      </c>
      <c r="F9" s="25">
        <v>-1.452358</v>
      </c>
      <c r="G9" s="35">
        <v>-0.5253031</v>
      </c>
    </row>
    <row r="10" spans="1:7" ht="12">
      <c r="A10" s="20" t="s">
        <v>18</v>
      </c>
      <c r="B10" s="29">
        <v>-0.07568535</v>
      </c>
      <c r="C10" s="13">
        <v>-0.2270123</v>
      </c>
      <c r="D10" s="13">
        <v>0.02646597</v>
      </c>
      <c r="E10" s="13">
        <v>-0.7532072</v>
      </c>
      <c r="F10" s="25">
        <v>-0.4046416</v>
      </c>
      <c r="G10" s="35">
        <v>-0.294636</v>
      </c>
    </row>
    <row r="11" spans="1:7" ht="12">
      <c r="A11" s="21" t="s">
        <v>19</v>
      </c>
      <c r="B11" s="50">
        <v>-0.2737289</v>
      </c>
      <c r="C11" s="51">
        <v>-2.588767</v>
      </c>
      <c r="D11" s="51">
        <v>-1.52574</v>
      </c>
      <c r="E11" s="51">
        <v>-2.193646</v>
      </c>
      <c r="F11" s="52">
        <v>11.70687</v>
      </c>
      <c r="G11" s="49">
        <v>0.008358884</v>
      </c>
    </row>
    <row r="12" spans="1:7" ht="12">
      <c r="A12" s="20" t="s">
        <v>20</v>
      </c>
      <c r="B12" s="29">
        <v>0.122873</v>
      </c>
      <c r="C12" s="13">
        <v>-0.04958385</v>
      </c>
      <c r="D12" s="13">
        <v>0.1378287</v>
      </c>
      <c r="E12" s="13">
        <v>0.2777749</v>
      </c>
      <c r="F12" s="25">
        <v>-0.4165407</v>
      </c>
      <c r="G12" s="35">
        <v>0.05011713</v>
      </c>
    </row>
    <row r="13" spans="1:7" ht="12">
      <c r="A13" s="20" t="s">
        <v>21</v>
      </c>
      <c r="B13" s="29">
        <v>-0.0008828069</v>
      </c>
      <c r="C13" s="13">
        <v>0.2171404</v>
      </c>
      <c r="D13" s="13">
        <v>0.179129</v>
      </c>
      <c r="E13" s="13">
        <v>-0.1715061</v>
      </c>
      <c r="F13" s="25">
        <v>-0.07534742</v>
      </c>
      <c r="G13" s="35">
        <v>0.04380534</v>
      </c>
    </row>
    <row r="14" spans="1:7" ht="12">
      <c r="A14" s="20" t="s">
        <v>22</v>
      </c>
      <c r="B14" s="29">
        <v>-0.05454385</v>
      </c>
      <c r="C14" s="13">
        <v>0.09956783</v>
      </c>
      <c r="D14" s="13">
        <v>-0.06266213</v>
      </c>
      <c r="E14" s="13">
        <v>-0.07077342</v>
      </c>
      <c r="F14" s="25">
        <v>0.04428268</v>
      </c>
      <c r="G14" s="35">
        <v>-0.01010441</v>
      </c>
    </row>
    <row r="15" spans="1:7" ht="12">
      <c r="A15" s="21" t="s">
        <v>23</v>
      </c>
      <c r="B15" s="31">
        <v>-0.1199069</v>
      </c>
      <c r="C15" s="15">
        <v>0.07152617</v>
      </c>
      <c r="D15" s="15">
        <v>0.2374601</v>
      </c>
      <c r="E15" s="15">
        <v>0.2048665</v>
      </c>
      <c r="F15" s="27">
        <v>-0.1476119</v>
      </c>
      <c r="G15" s="37">
        <v>0.08658962</v>
      </c>
    </row>
    <row r="16" spans="1:7" ht="12">
      <c r="A16" s="20" t="s">
        <v>24</v>
      </c>
      <c r="B16" s="29">
        <v>-0.003002128</v>
      </c>
      <c r="C16" s="13">
        <v>-0.002573748</v>
      </c>
      <c r="D16" s="13">
        <v>0.009976532</v>
      </c>
      <c r="E16" s="13">
        <v>0.005990613</v>
      </c>
      <c r="F16" s="25">
        <v>-0.06323119</v>
      </c>
      <c r="G16" s="35">
        <v>-0.00566954</v>
      </c>
    </row>
    <row r="17" spans="1:7" ht="12">
      <c r="A17" s="20" t="s">
        <v>25</v>
      </c>
      <c r="B17" s="29">
        <v>-0.05214991</v>
      </c>
      <c r="C17" s="13">
        <v>-0.04995839</v>
      </c>
      <c r="D17" s="13">
        <v>-0.04767026</v>
      </c>
      <c r="E17" s="13">
        <v>-0.02561737</v>
      </c>
      <c r="F17" s="25">
        <v>-0.04325906</v>
      </c>
      <c r="G17" s="35">
        <v>-0.04296712</v>
      </c>
    </row>
    <row r="18" spans="1:7" ht="12">
      <c r="A18" s="20" t="s">
        <v>26</v>
      </c>
      <c r="B18" s="29">
        <v>0.019117</v>
      </c>
      <c r="C18" s="13">
        <v>0.02672631</v>
      </c>
      <c r="D18" s="13">
        <v>0.0585244</v>
      </c>
      <c r="E18" s="13">
        <v>0.05168355</v>
      </c>
      <c r="F18" s="25">
        <v>0.03586676</v>
      </c>
      <c r="G18" s="35">
        <v>0.04051453</v>
      </c>
    </row>
    <row r="19" spans="1:7" ht="12">
      <c r="A19" s="21" t="s">
        <v>27</v>
      </c>
      <c r="B19" s="31">
        <v>-0.2234049</v>
      </c>
      <c r="C19" s="15">
        <v>-0.1988302</v>
      </c>
      <c r="D19" s="15">
        <v>-0.2206378</v>
      </c>
      <c r="E19" s="15">
        <v>-0.2166816</v>
      </c>
      <c r="F19" s="27">
        <v>-0.1584949</v>
      </c>
      <c r="G19" s="37">
        <v>-0.206527</v>
      </c>
    </row>
    <row r="20" spans="1:7" ht="12.75" thickBot="1">
      <c r="A20" s="44" t="s">
        <v>28</v>
      </c>
      <c r="B20" s="45">
        <v>0.005332438</v>
      </c>
      <c r="C20" s="46">
        <v>-0.005559632</v>
      </c>
      <c r="D20" s="46">
        <v>-0.004365276</v>
      </c>
      <c r="E20" s="46">
        <v>-0.01226242</v>
      </c>
      <c r="F20" s="47">
        <v>-0.01296009</v>
      </c>
      <c r="G20" s="48">
        <v>-0.006303157</v>
      </c>
    </row>
    <row r="21" spans="1:7" ht="12.75" thickTop="1">
      <c r="A21" s="6" t="s">
        <v>29</v>
      </c>
      <c r="B21" s="39">
        <v>-156.7428</v>
      </c>
      <c r="C21" s="40">
        <v>76.54053</v>
      </c>
      <c r="D21" s="40">
        <v>90.36504</v>
      </c>
      <c r="E21" s="40">
        <v>11.53032</v>
      </c>
      <c r="F21" s="41">
        <v>-151.5866</v>
      </c>
      <c r="G21" s="43">
        <v>0.0203033</v>
      </c>
    </row>
    <row r="22" spans="1:7" ht="12">
      <c r="A22" s="20" t="s">
        <v>30</v>
      </c>
      <c r="B22" s="29">
        <v>161.1241</v>
      </c>
      <c r="C22" s="13">
        <v>99.96876</v>
      </c>
      <c r="D22" s="13">
        <v>-1.407511</v>
      </c>
      <c r="E22" s="13">
        <v>-96.92309</v>
      </c>
      <c r="F22" s="25">
        <v>-175.9536</v>
      </c>
      <c r="G22" s="36">
        <v>0</v>
      </c>
    </row>
    <row r="23" spans="1:7" ht="12">
      <c r="A23" s="20" t="s">
        <v>31</v>
      </c>
      <c r="B23" s="29">
        <v>-0.9575814</v>
      </c>
      <c r="C23" s="13">
        <v>-0.470954</v>
      </c>
      <c r="D23" s="13">
        <v>-1.258985</v>
      </c>
      <c r="E23" s="13">
        <v>-2.167059</v>
      </c>
      <c r="F23" s="25">
        <v>5.848613</v>
      </c>
      <c r="G23" s="35">
        <v>-0.2938321</v>
      </c>
    </row>
    <row r="24" spans="1:7" ht="12">
      <c r="A24" s="20" t="s">
        <v>32</v>
      </c>
      <c r="B24" s="29">
        <v>6.619464</v>
      </c>
      <c r="C24" s="13">
        <v>-0.8180165</v>
      </c>
      <c r="D24" s="13">
        <v>0.512893</v>
      </c>
      <c r="E24" s="13">
        <v>3.175683</v>
      </c>
      <c r="F24" s="25">
        <v>3.59668</v>
      </c>
      <c r="G24" s="35">
        <v>2.127868</v>
      </c>
    </row>
    <row r="25" spans="1:7" ht="12">
      <c r="A25" s="20" t="s">
        <v>33</v>
      </c>
      <c r="B25" s="29">
        <v>0.2446688</v>
      </c>
      <c r="C25" s="13">
        <v>0.8330596</v>
      </c>
      <c r="D25" s="13">
        <v>0.4833718</v>
      </c>
      <c r="E25" s="13">
        <v>-0.04327399</v>
      </c>
      <c r="F25" s="25">
        <v>-1.772744</v>
      </c>
      <c r="G25" s="35">
        <v>0.1045016</v>
      </c>
    </row>
    <row r="26" spans="1:7" ht="12">
      <c r="A26" s="21" t="s">
        <v>34</v>
      </c>
      <c r="B26" s="31">
        <v>-0.635027</v>
      </c>
      <c r="C26" s="15">
        <v>-0.4645417</v>
      </c>
      <c r="D26" s="15">
        <v>0.04610076</v>
      </c>
      <c r="E26" s="15">
        <v>-0.2946228</v>
      </c>
      <c r="F26" s="27">
        <v>1.58467</v>
      </c>
      <c r="G26" s="37">
        <v>-0.05134496</v>
      </c>
    </row>
    <row r="27" spans="1:7" ht="12">
      <c r="A27" s="20" t="s">
        <v>35</v>
      </c>
      <c r="B27" s="29">
        <v>-0.09894007</v>
      </c>
      <c r="C27" s="13">
        <v>-0.1029102</v>
      </c>
      <c r="D27" s="13">
        <v>-0.4004423</v>
      </c>
      <c r="E27" s="13">
        <v>0.1325729</v>
      </c>
      <c r="F27" s="25">
        <v>0.3391458</v>
      </c>
      <c r="G27" s="35">
        <v>-0.05807971</v>
      </c>
    </row>
    <row r="28" spans="1:7" ht="12">
      <c r="A28" s="20" t="s">
        <v>36</v>
      </c>
      <c r="B28" s="29">
        <v>-0.03793573</v>
      </c>
      <c r="C28" s="13">
        <v>-0.6211598</v>
      </c>
      <c r="D28" s="13">
        <v>-0.8298864</v>
      </c>
      <c r="E28" s="13">
        <v>-0.8647658</v>
      </c>
      <c r="F28" s="25">
        <v>-0.5125002</v>
      </c>
      <c r="G28" s="53">
        <v>-0.6312714</v>
      </c>
    </row>
    <row r="29" spans="1:7" ht="12">
      <c r="A29" s="20" t="s">
        <v>37</v>
      </c>
      <c r="B29" s="29">
        <v>-0.01849476</v>
      </c>
      <c r="C29" s="13">
        <v>-0.06183151</v>
      </c>
      <c r="D29" s="13">
        <v>0.03515095</v>
      </c>
      <c r="E29" s="13">
        <v>0.09445491</v>
      </c>
      <c r="F29" s="25">
        <v>-0.06789829</v>
      </c>
      <c r="G29" s="35">
        <v>0.004565459</v>
      </c>
    </row>
    <row r="30" spans="1:7" ht="12">
      <c r="A30" s="21" t="s">
        <v>38</v>
      </c>
      <c r="B30" s="31">
        <v>-0.07092734</v>
      </c>
      <c r="C30" s="15">
        <v>-0.001067904</v>
      </c>
      <c r="D30" s="15">
        <v>0.04874888</v>
      </c>
      <c r="E30" s="15">
        <v>-0.007370803</v>
      </c>
      <c r="F30" s="27">
        <v>0.3554103</v>
      </c>
      <c r="G30" s="37">
        <v>0.04698533</v>
      </c>
    </row>
    <row r="31" spans="1:7" ht="12">
      <c r="A31" s="20" t="s">
        <v>39</v>
      </c>
      <c r="B31" s="29">
        <v>0.01265942</v>
      </c>
      <c r="C31" s="13">
        <v>-0.04201193</v>
      </c>
      <c r="D31" s="13">
        <v>-0.04023633</v>
      </c>
      <c r="E31" s="13">
        <v>-0.009356742</v>
      </c>
      <c r="F31" s="25">
        <v>0.0106164</v>
      </c>
      <c r="G31" s="35">
        <v>-0.01879022</v>
      </c>
    </row>
    <row r="32" spans="1:7" ht="12">
      <c r="A32" s="20" t="s">
        <v>40</v>
      </c>
      <c r="B32" s="29">
        <v>0.06942652</v>
      </c>
      <c r="C32" s="13">
        <v>0.03197873</v>
      </c>
      <c r="D32" s="13">
        <v>0.003837084</v>
      </c>
      <c r="E32" s="13">
        <v>-0.005578408</v>
      </c>
      <c r="F32" s="25">
        <v>0.01130348</v>
      </c>
      <c r="G32" s="35">
        <v>0.01881266</v>
      </c>
    </row>
    <row r="33" spans="1:7" ht="12">
      <c r="A33" s="20" t="s">
        <v>41</v>
      </c>
      <c r="B33" s="29">
        <v>0.1769094</v>
      </c>
      <c r="C33" s="13">
        <v>0.08757692</v>
      </c>
      <c r="D33" s="13">
        <v>0.08674231</v>
      </c>
      <c r="E33" s="13">
        <v>0.1225408</v>
      </c>
      <c r="F33" s="25">
        <v>0.1266456</v>
      </c>
      <c r="G33" s="35">
        <v>0.1139141</v>
      </c>
    </row>
    <row r="34" spans="1:7" ht="12">
      <c r="A34" s="21" t="s">
        <v>42</v>
      </c>
      <c r="B34" s="31">
        <v>-0.04958747</v>
      </c>
      <c r="C34" s="15">
        <v>-0.02408247</v>
      </c>
      <c r="D34" s="15">
        <v>-0.006592947</v>
      </c>
      <c r="E34" s="15">
        <v>0.007328301</v>
      </c>
      <c r="F34" s="27">
        <v>-0.008450862</v>
      </c>
      <c r="G34" s="37">
        <v>-0.01388977</v>
      </c>
    </row>
    <row r="35" spans="1:7" ht="12.75" thickBot="1">
      <c r="A35" s="22" t="s">
        <v>43</v>
      </c>
      <c r="B35" s="32">
        <v>-0.002682623</v>
      </c>
      <c r="C35" s="16">
        <v>-0.000595402</v>
      </c>
      <c r="D35" s="16">
        <v>0.007417858</v>
      </c>
      <c r="E35" s="16">
        <v>-0.001532177</v>
      </c>
      <c r="F35" s="28">
        <v>0.007342876</v>
      </c>
      <c r="G35" s="38">
        <v>0.001867279</v>
      </c>
    </row>
    <row r="36" spans="1:7" ht="12">
      <c r="A36" s="4" t="s">
        <v>44</v>
      </c>
      <c r="B36" s="3">
        <v>20.61157</v>
      </c>
      <c r="C36" s="3">
        <v>20.61462</v>
      </c>
      <c r="D36" s="3">
        <v>20.62988</v>
      </c>
      <c r="E36" s="3">
        <v>20.63599</v>
      </c>
      <c r="F36" s="3">
        <v>20.65125</v>
      </c>
      <c r="G36" s="3"/>
    </row>
    <row r="37" spans="1:6" ht="12">
      <c r="A37" s="4" t="s">
        <v>45</v>
      </c>
      <c r="B37" s="2">
        <v>0.3270467</v>
      </c>
      <c r="C37" s="2">
        <v>0.2731323</v>
      </c>
      <c r="D37" s="2">
        <v>0.2553304</v>
      </c>
      <c r="E37" s="2">
        <v>0.2461751</v>
      </c>
      <c r="F37" s="2">
        <v>0.235494</v>
      </c>
    </row>
    <row r="38" spans="1:7" ht="12">
      <c r="A38" s="4" t="s">
        <v>53</v>
      </c>
      <c r="B38" s="2">
        <v>-1.199236E-05</v>
      </c>
      <c r="C38" s="2">
        <v>-7.852742E-05</v>
      </c>
      <c r="D38" s="2">
        <v>5.108044E-05</v>
      </c>
      <c r="E38" s="2">
        <v>-3.961479E-05</v>
      </c>
      <c r="F38" s="2">
        <v>0.0001317308</v>
      </c>
      <c r="G38" s="2">
        <v>0.0004555233</v>
      </c>
    </row>
    <row r="39" spans="1:7" ht="12.75" thickBot="1">
      <c r="A39" s="4" t="s">
        <v>54</v>
      </c>
      <c r="B39" s="2">
        <v>0.000266656</v>
      </c>
      <c r="C39" s="2">
        <v>-0.0001293339</v>
      </c>
      <c r="D39" s="2">
        <v>-0.0001536134</v>
      </c>
      <c r="E39" s="2">
        <v>-1.99855E-05</v>
      </c>
      <c r="F39" s="2">
        <v>0.0002600151</v>
      </c>
      <c r="G39" s="2">
        <v>0.001057007</v>
      </c>
    </row>
    <row r="40" spans="2:7" ht="12.75" thickBot="1">
      <c r="B40" s="7" t="s">
        <v>46</v>
      </c>
      <c r="C40" s="18">
        <v>-0.003765</v>
      </c>
      <c r="D40" s="17" t="s">
        <v>47</v>
      </c>
      <c r="E40" s="18">
        <v>3.116633</v>
      </c>
      <c r="F40" s="17" t="s">
        <v>48</v>
      </c>
      <c r="G40" s="8">
        <v>55.197797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0.003765</v>
      </c>
      <c r="D4">
        <v>0.003764</v>
      </c>
      <c r="E4">
        <v>0.003767</v>
      </c>
      <c r="F4">
        <v>0.002094</v>
      </c>
      <c r="G4">
        <v>0.011735</v>
      </c>
    </row>
    <row r="5" spans="1:7" ht="12.75">
      <c r="A5" t="s">
        <v>13</v>
      </c>
      <c r="B5">
        <v>8.055506</v>
      </c>
      <c r="C5">
        <v>4.998271</v>
      </c>
      <c r="D5">
        <v>-0.070376</v>
      </c>
      <c r="E5">
        <v>-4.846003</v>
      </c>
      <c r="F5">
        <v>-8.796773</v>
      </c>
      <c r="G5">
        <v>2.775313</v>
      </c>
    </row>
    <row r="6" spans="1:7" ht="12.75">
      <c r="A6" t="s">
        <v>14</v>
      </c>
      <c r="B6" s="54">
        <v>9.581664</v>
      </c>
      <c r="C6" s="54">
        <v>45.43205</v>
      </c>
      <c r="D6" s="54">
        <v>-30.0346</v>
      </c>
      <c r="E6" s="54">
        <v>23.41676</v>
      </c>
      <c r="F6" s="54">
        <v>-80.17994</v>
      </c>
      <c r="G6" s="54">
        <v>0.004316306</v>
      </c>
    </row>
    <row r="7" spans="1:7" ht="12.75">
      <c r="A7" t="s">
        <v>15</v>
      </c>
      <c r="B7" s="54">
        <v>10000</v>
      </c>
      <c r="C7" s="54">
        <v>10000</v>
      </c>
      <c r="D7" s="54">
        <v>10000</v>
      </c>
      <c r="E7" s="54">
        <v>10000</v>
      </c>
      <c r="F7" s="54">
        <v>10000</v>
      </c>
      <c r="G7" s="54">
        <v>10000</v>
      </c>
    </row>
    <row r="8" spans="1:7" ht="12.75">
      <c r="A8" t="s">
        <v>16</v>
      </c>
      <c r="B8" s="54">
        <v>1.958599</v>
      </c>
      <c r="C8" s="54">
        <v>2.745821</v>
      </c>
      <c r="D8" s="54">
        <v>0.2740326</v>
      </c>
      <c r="E8" s="54">
        <v>1.983477</v>
      </c>
      <c r="F8" s="54">
        <v>-2.529502</v>
      </c>
      <c r="G8" s="54">
        <v>1.148542</v>
      </c>
    </row>
    <row r="9" spans="1:7" ht="12.75">
      <c r="A9" t="s">
        <v>17</v>
      </c>
      <c r="B9" s="54">
        <v>-1.011431</v>
      </c>
      <c r="C9" s="54">
        <v>0.2406713</v>
      </c>
      <c r="D9" s="54">
        <v>-0.09007795</v>
      </c>
      <c r="E9" s="54">
        <v>-0.919238</v>
      </c>
      <c r="F9" s="54">
        <v>-1.452358</v>
      </c>
      <c r="G9" s="54">
        <v>-0.5253031</v>
      </c>
    </row>
    <row r="10" spans="1:7" ht="12.75">
      <c r="A10" t="s">
        <v>18</v>
      </c>
      <c r="B10" s="54">
        <v>-0.07568535</v>
      </c>
      <c r="C10" s="54">
        <v>-0.2270123</v>
      </c>
      <c r="D10" s="54">
        <v>0.02646597</v>
      </c>
      <c r="E10" s="54">
        <v>-0.7532072</v>
      </c>
      <c r="F10" s="54">
        <v>-0.4046416</v>
      </c>
      <c r="G10" s="54">
        <v>-0.294636</v>
      </c>
    </row>
    <row r="11" spans="1:7" ht="12.75">
      <c r="A11" t="s">
        <v>19</v>
      </c>
      <c r="B11" s="54">
        <v>-0.2737289</v>
      </c>
      <c r="C11" s="54">
        <v>-2.588767</v>
      </c>
      <c r="D11" s="54">
        <v>-1.52574</v>
      </c>
      <c r="E11" s="54">
        <v>-2.193646</v>
      </c>
      <c r="F11" s="54">
        <v>11.70687</v>
      </c>
      <c r="G11" s="54">
        <v>0.008358884</v>
      </c>
    </row>
    <row r="12" spans="1:7" ht="12.75">
      <c r="A12" t="s">
        <v>20</v>
      </c>
      <c r="B12" s="54">
        <v>0.122873</v>
      </c>
      <c r="C12" s="54">
        <v>-0.04958385</v>
      </c>
      <c r="D12" s="54">
        <v>0.1378287</v>
      </c>
      <c r="E12" s="54">
        <v>0.2777749</v>
      </c>
      <c r="F12" s="54">
        <v>-0.4165407</v>
      </c>
      <c r="G12" s="54">
        <v>0.05011713</v>
      </c>
    </row>
    <row r="13" spans="1:7" ht="12.75">
      <c r="A13" t="s">
        <v>21</v>
      </c>
      <c r="B13" s="54">
        <v>-0.0008828069</v>
      </c>
      <c r="C13" s="54">
        <v>0.2171404</v>
      </c>
      <c r="D13" s="54">
        <v>0.179129</v>
      </c>
      <c r="E13" s="54">
        <v>-0.1715061</v>
      </c>
      <c r="F13" s="54">
        <v>-0.07534742</v>
      </c>
      <c r="G13" s="54">
        <v>0.04380534</v>
      </c>
    </row>
    <row r="14" spans="1:7" ht="12.75">
      <c r="A14" t="s">
        <v>22</v>
      </c>
      <c r="B14" s="54">
        <v>-0.05454385</v>
      </c>
      <c r="C14" s="54">
        <v>0.09956783</v>
      </c>
      <c r="D14" s="54">
        <v>-0.06266213</v>
      </c>
      <c r="E14" s="54">
        <v>-0.07077342</v>
      </c>
      <c r="F14" s="54">
        <v>0.04428268</v>
      </c>
      <c r="G14" s="54">
        <v>-0.01010441</v>
      </c>
    </row>
    <row r="15" spans="1:7" ht="12.75">
      <c r="A15" t="s">
        <v>23</v>
      </c>
      <c r="B15" s="54">
        <v>-0.1199069</v>
      </c>
      <c r="C15" s="54">
        <v>0.07152617</v>
      </c>
      <c r="D15" s="54">
        <v>0.2374601</v>
      </c>
      <c r="E15" s="54">
        <v>0.2048665</v>
      </c>
      <c r="F15" s="54">
        <v>-0.1476119</v>
      </c>
      <c r="G15" s="54">
        <v>0.08658962</v>
      </c>
    </row>
    <row r="16" spans="1:7" ht="12.75">
      <c r="A16" t="s">
        <v>24</v>
      </c>
      <c r="B16" s="54">
        <v>-0.003002128</v>
      </c>
      <c r="C16" s="54">
        <v>-0.002573748</v>
      </c>
      <c r="D16" s="54">
        <v>0.009976532</v>
      </c>
      <c r="E16" s="54">
        <v>0.005990613</v>
      </c>
      <c r="F16" s="54">
        <v>-0.06323119</v>
      </c>
      <c r="G16" s="54">
        <v>-0.00566954</v>
      </c>
    </row>
    <row r="17" spans="1:7" ht="12.75">
      <c r="A17" t="s">
        <v>25</v>
      </c>
      <c r="B17" s="54">
        <v>-0.05214991</v>
      </c>
      <c r="C17" s="54">
        <v>-0.04995839</v>
      </c>
      <c r="D17" s="54">
        <v>-0.04767026</v>
      </c>
      <c r="E17" s="54">
        <v>-0.02561737</v>
      </c>
      <c r="F17" s="54">
        <v>-0.04325906</v>
      </c>
      <c r="G17" s="54">
        <v>-0.04296712</v>
      </c>
    </row>
    <row r="18" spans="1:7" ht="12.75">
      <c r="A18" t="s">
        <v>26</v>
      </c>
      <c r="B18" s="54">
        <v>0.019117</v>
      </c>
      <c r="C18" s="54">
        <v>0.02672631</v>
      </c>
      <c r="D18" s="54">
        <v>0.0585244</v>
      </c>
      <c r="E18" s="54">
        <v>0.05168355</v>
      </c>
      <c r="F18" s="54">
        <v>0.03586676</v>
      </c>
      <c r="G18" s="54">
        <v>0.04051453</v>
      </c>
    </row>
    <row r="19" spans="1:7" ht="12.75">
      <c r="A19" t="s">
        <v>27</v>
      </c>
      <c r="B19" s="54">
        <v>-0.2234049</v>
      </c>
      <c r="C19" s="54">
        <v>-0.1988302</v>
      </c>
      <c r="D19" s="54">
        <v>-0.2206378</v>
      </c>
      <c r="E19" s="54">
        <v>-0.2166816</v>
      </c>
      <c r="F19" s="54">
        <v>-0.1584949</v>
      </c>
      <c r="G19" s="54">
        <v>-0.206527</v>
      </c>
    </row>
    <row r="20" spans="1:7" ht="12.75">
      <c r="A20" t="s">
        <v>28</v>
      </c>
      <c r="B20" s="54">
        <v>0.005332438</v>
      </c>
      <c r="C20" s="54">
        <v>-0.005559632</v>
      </c>
      <c r="D20" s="54">
        <v>-0.004365276</v>
      </c>
      <c r="E20" s="54">
        <v>-0.01226242</v>
      </c>
      <c r="F20" s="54">
        <v>-0.01296009</v>
      </c>
      <c r="G20" s="54">
        <v>-0.006303157</v>
      </c>
    </row>
    <row r="21" spans="1:7" ht="12.75">
      <c r="A21" t="s">
        <v>29</v>
      </c>
      <c r="B21" s="54">
        <v>-156.7428</v>
      </c>
      <c r="C21" s="54">
        <v>76.54053</v>
      </c>
      <c r="D21" s="54">
        <v>90.36504</v>
      </c>
      <c r="E21" s="54">
        <v>11.53032</v>
      </c>
      <c r="F21" s="54">
        <v>-151.5866</v>
      </c>
      <c r="G21" s="54">
        <v>0.0203033</v>
      </c>
    </row>
    <row r="22" spans="1:7" ht="12.75">
      <c r="A22" t="s">
        <v>30</v>
      </c>
      <c r="B22" s="54">
        <v>161.1241</v>
      </c>
      <c r="C22" s="54">
        <v>99.96876</v>
      </c>
      <c r="D22" s="54">
        <v>-1.407511</v>
      </c>
      <c r="E22" s="54">
        <v>-96.92309</v>
      </c>
      <c r="F22" s="54">
        <v>-175.9536</v>
      </c>
      <c r="G22" s="54">
        <v>0</v>
      </c>
    </row>
    <row r="23" spans="1:7" ht="12.75">
      <c r="A23" t="s">
        <v>31</v>
      </c>
      <c r="B23" s="54">
        <v>-0.9575814</v>
      </c>
      <c r="C23" s="54">
        <v>-0.470954</v>
      </c>
      <c r="D23" s="54">
        <v>-1.258985</v>
      </c>
      <c r="E23" s="54">
        <v>-2.167059</v>
      </c>
      <c r="F23" s="54">
        <v>5.848613</v>
      </c>
      <c r="G23" s="54">
        <v>-0.2938321</v>
      </c>
    </row>
    <row r="24" spans="1:7" ht="12.75">
      <c r="A24" t="s">
        <v>32</v>
      </c>
      <c r="B24" s="54">
        <v>6.619464</v>
      </c>
      <c r="C24" s="54">
        <v>-0.8180165</v>
      </c>
      <c r="D24" s="54">
        <v>0.512893</v>
      </c>
      <c r="E24" s="54">
        <v>3.175683</v>
      </c>
      <c r="F24" s="54">
        <v>3.59668</v>
      </c>
      <c r="G24" s="54">
        <v>2.127868</v>
      </c>
    </row>
    <row r="25" spans="1:7" ht="12.75">
      <c r="A25" t="s">
        <v>33</v>
      </c>
      <c r="B25" s="54">
        <v>0.2446688</v>
      </c>
      <c r="C25" s="54">
        <v>0.8330596</v>
      </c>
      <c r="D25" s="54">
        <v>0.4833718</v>
      </c>
      <c r="E25" s="54">
        <v>-0.04327399</v>
      </c>
      <c r="F25" s="54">
        <v>-1.772744</v>
      </c>
      <c r="G25" s="54">
        <v>0.1045016</v>
      </c>
    </row>
    <row r="26" spans="1:7" ht="12.75">
      <c r="A26" t="s">
        <v>34</v>
      </c>
      <c r="B26" s="54">
        <v>-0.635027</v>
      </c>
      <c r="C26" s="54">
        <v>-0.4645417</v>
      </c>
      <c r="D26" s="54">
        <v>0.04610076</v>
      </c>
      <c r="E26" s="54">
        <v>-0.2946228</v>
      </c>
      <c r="F26" s="54">
        <v>1.58467</v>
      </c>
      <c r="G26" s="54">
        <v>-0.05134496</v>
      </c>
    </row>
    <row r="27" spans="1:7" ht="12.75">
      <c r="A27" t="s">
        <v>35</v>
      </c>
      <c r="B27" s="54">
        <v>-0.09894007</v>
      </c>
      <c r="C27" s="54">
        <v>-0.1029102</v>
      </c>
      <c r="D27" s="54">
        <v>-0.4004423</v>
      </c>
      <c r="E27" s="54">
        <v>0.1325729</v>
      </c>
      <c r="F27" s="54">
        <v>0.3391458</v>
      </c>
      <c r="G27" s="54">
        <v>-0.05807971</v>
      </c>
    </row>
    <row r="28" spans="1:7" ht="12.75">
      <c r="A28" t="s">
        <v>36</v>
      </c>
      <c r="B28" s="54">
        <v>-0.03793573</v>
      </c>
      <c r="C28" s="54">
        <v>-0.6211598</v>
      </c>
      <c r="D28" s="54">
        <v>-0.8298864</v>
      </c>
      <c r="E28" s="54">
        <v>-0.8647658</v>
      </c>
      <c r="F28" s="54">
        <v>-0.5125002</v>
      </c>
      <c r="G28" s="54">
        <v>-0.6312714</v>
      </c>
    </row>
    <row r="29" spans="1:7" ht="12.75">
      <c r="A29" t="s">
        <v>37</v>
      </c>
      <c r="B29" s="54">
        <v>-0.01849476</v>
      </c>
      <c r="C29" s="54">
        <v>-0.06183151</v>
      </c>
      <c r="D29" s="54">
        <v>0.03515095</v>
      </c>
      <c r="E29" s="54">
        <v>0.09445491</v>
      </c>
      <c r="F29" s="54">
        <v>-0.06789829</v>
      </c>
      <c r="G29" s="54">
        <v>0.004565459</v>
      </c>
    </row>
    <row r="30" spans="1:7" ht="12.75">
      <c r="A30" t="s">
        <v>38</v>
      </c>
      <c r="B30" s="54">
        <v>-0.07092734</v>
      </c>
      <c r="C30" s="54">
        <v>-0.001067904</v>
      </c>
      <c r="D30" s="54">
        <v>0.04874888</v>
      </c>
      <c r="E30" s="54">
        <v>-0.007370803</v>
      </c>
      <c r="F30" s="54">
        <v>0.3554103</v>
      </c>
      <c r="G30" s="54">
        <v>0.04698533</v>
      </c>
    </row>
    <row r="31" spans="1:7" ht="12.75">
      <c r="A31" t="s">
        <v>39</v>
      </c>
      <c r="B31" s="54">
        <v>0.01265942</v>
      </c>
      <c r="C31" s="54">
        <v>-0.04201193</v>
      </c>
      <c r="D31" s="54">
        <v>-0.04023633</v>
      </c>
      <c r="E31" s="54">
        <v>-0.009356742</v>
      </c>
      <c r="F31" s="54">
        <v>0.0106164</v>
      </c>
      <c r="G31" s="54">
        <v>-0.01879022</v>
      </c>
    </row>
    <row r="32" spans="1:7" ht="12.75">
      <c r="A32" t="s">
        <v>40</v>
      </c>
      <c r="B32" s="54">
        <v>0.06942652</v>
      </c>
      <c r="C32" s="54">
        <v>0.03197873</v>
      </c>
      <c r="D32" s="54">
        <v>0.003837084</v>
      </c>
      <c r="E32" s="54">
        <v>-0.005578408</v>
      </c>
      <c r="F32" s="54">
        <v>0.01130348</v>
      </c>
      <c r="G32" s="54">
        <v>0.01881266</v>
      </c>
    </row>
    <row r="33" spans="1:7" ht="12.75">
      <c r="A33" t="s">
        <v>41</v>
      </c>
      <c r="B33" s="54">
        <v>0.1769094</v>
      </c>
      <c r="C33" s="54">
        <v>0.08757692</v>
      </c>
      <c r="D33" s="54">
        <v>0.08674231</v>
      </c>
      <c r="E33" s="54">
        <v>0.1225408</v>
      </c>
      <c r="F33" s="54">
        <v>0.1266456</v>
      </c>
      <c r="G33" s="54">
        <v>0.1139141</v>
      </c>
    </row>
    <row r="34" spans="1:7" ht="12.75">
      <c r="A34" t="s">
        <v>42</v>
      </c>
      <c r="B34" s="54">
        <v>-0.04958747</v>
      </c>
      <c r="C34" s="54">
        <v>-0.02408247</v>
      </c>
      <c r="D34" s="54">
        <v>-0.006592947</v>
      </c>
      <c r="E34" s="54">
        <v>0.007328301</v>
      </c>
      <c r="F34" s="54">
        <v>-0.008450862</v>
      </c>
      <c r="G34" s="54">
        <v>-0.01388977</v>
      </c>
    </row>
    <row r="35" spans="1:7" ht="12.75">
      <c r="A35" t="s">
        <v>43</v>
      </c>
      <c r="B35" s="54">
        <v>-0.002682623</v>
      </c>
      <c r="C35" s="54">
        <v>-0.000595402</v>
      </c>
      <c r="D35" s="54">
        <v>0.007417858</v>
      </c>
      <c r="E35" s="54">
        <v>-0.001532177</v>
      </c>
      <c r="F35" s="54">
        <v>0.007342876</v>
      </c>
      <c r="G35" s="54">
        <v>0.001867279</v>
      </c>
    </row>
    <row r="36" spans="1:6" ht="12.75">
      <c r="A36" t="s">
        <v>44</v>
      </c>
      <c r="B36" s="54">
        <v>20.61157</v>
      </c>
      <c r="C36" s="54">
        <v>20.61462</v>
      </c>
      <c r="D36" s="54">
        <v>20.62988</v>
      </c>
      <c r="E36" s="54">
        <v>20.63599</v>
      </c>
      <c r="F36" s="54">
        <v>20.65125</v>
      </c>
    </row>
    <row r="37" spans="1:6" ht="12.75">
      <c r="A37" t="s">
        <v>45</v>
      </c>
      <c r="B37" s="54">
        <v>0.3270467</v>
      </c>
      <c r="C37" s="54">
        <v>0.2731323</v>
      </c>
      <c r="D37" s="54">
        <v>0.2553304</v>
      </c>
      <c r="E37" s="54">
        <v>0.2461751</v>
      </c>
      <c r="F37" s="54">
        <v>0.235494</v>
      </c>
    </row>
    <row r="38" spans="1:7" ht="12.75">
      <c r="A38" t="s">
        <v>55</v>
      </c>
      <c r="B38" s="54">
        <v>-1.199236E-05</v>
      </c>
      <c r="C38" s="54">
        <v>-7.852742E-05</v>
      </c>
      <c r="D38" s="54">
        <v>5.108044E-05</v>
      </c>
      <c r="E38" s="54">
        <v>-3.961479E-05</v>
      </c>
      <c r="F38" s="54">
        <v>0.0001317308</v>
      </c>
      <c r="G38" s="54">
        <v>0.0004555233</v>
      </c>
    </row>
    <row r="39" spans="1:7" ht="12.75">
      <c r="A39" t="s">
        <v>56</v>
      </c>
      <c r="B39" s="54">
        <v>0.000266656</v>
      </c>
      <c r="C39" s="54">
        <v>-0.0001293339</v>
      </c>
      <c r="D39" s="54">
        <v>-0.0001536134</v>
      </c>
      <c r="E39" s="54">
        <v>-1.99855E-05</v>
      </c>
      <c r="F39" s="54">
        <v>0.0002600151</v>
      </c>
      <c r="G39" s="54">
        <v>0.001057007</v>
      </c>
    </row>
    <row r="40" spans="2:7" ht="12.75">
      <c r="B40" t="s">
        <v>46</v>
      </c>
      <c r="C40">
        <v>-0.003765</v>
      </c>
      <c r="D40" t="s">
        <v>47</v>
      </c>
      <c r="E40">
        <v>3.116633</v>
      </c>
      <c r="F40" t="s">
        <v>48</v>
      </c>
      <c r="G40">
        <v>55.197797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-1.1992358227954881E-05</v>
      </c>
      <c r="C50">
        <f>-0.017/(C7*C7+C22*C22)*(C21*C22+C6*C7)</f>
        <v>-7.852741968221185E-05</v>
      </c>
      <c r="D50">
        <f>-0.017/(D7*D7+D22*D22)*(D21*D22+D6*D7)</f>
        <v>5.1080441251980544E-05</v>
      </c>
      <c r="E50">
        <f>-0.017/(E7*E7+E22*E22)*(E21*E22+E6*E7)</f>
        <v>-3.961478633182571E-05</v>
      </c>
      <c r="F50">
        <f>-0.017/(F7*F7+F22*F22)*(F21*F22+F6*F7)</f>
        <v>0.00013173083921084525</v>
      </c>
      <c r="G50">
        <f>(B50*B$4+C50*C$4+D50*D$4+E50*E$4+F50*F$4)/SUM(B$4:F$4)</f>
        <v>-2.4768093487082267E-07</v>
      </c>
    </row>
    <row r="51" spans="1:7" ht="12.75">
      <c r="A51" t="s">
        <v>59</v>
      </c>
      <c r="B51">
        <f>-0.017/(B7*B7+B22*B22)*(B21*B7-B6*B22)</f>
        <v>0.0002666559857926357</v>
      </c>
      <c r="C51">
        <f>-0.017/(C7*C7+C22*C22)*(C21*C7-C6*C22)</f>
        <v>-0.00012933387212283698</v>
      </c>
      <c r="D51">
        <f>-0.017/(D7*D7+D22*D22)*(D21*D7-D6*D22)</f>
        <v>-0.00015361337837170529</v>
      </c>
      <c r="E51">
        <f>-0.017/(E7*E7+E22*E22)*(E21*E7-E6*E22)</f>
        <v>-1.9985502750097032E-05</v>
      </c>
      <c r="F51">
        <f>-0.017/(F7*F7+F22*F22)*(F21*F7-F6*F22)</f>
        <v>0.00026001507153901695</v>
      </c>
      <c r="G51">
        <f>(B51*B$4+C51*C$4+D51*D$4+E51*E$4+F51*F$4)/SUM(B$4:F$4)</f>
        <v>4.272149585215776E-07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10000.027277246043</v>
      </c>
      <c r="C62">
        <f>C7+(2/0.017)*(C8*C50-C23*C51)</f>
        <v>9999.967466759712</v>
      </c>
      <c r="D62">
        <f>D7+(2/0.017)*(D8*D50-D23*D51)</f>
        <v>9999.978894207878</v>
      </c>
      <c r="E62">
        <f>E7+(2/0.017)*(E8*E50-E23*E51)</f>
        <v>9999.985660613982</v>
      </c>
      <c r="F62">
        <f>F7+(2/0.017)*(F8*F50-F23*F51)</f>
        <v>9999.781889300137</v>
      </c>
    </row>
    <row r="63" spans="1:6" ht="12.75">
      <c r="A63" t="s">
        <v>67</v>
      </c>
      <c r="B63">
        <f>B8+(3/0.017)*(B9*B50-B24*B51)</f>
        <v>1.6492477784475286</v>
      </c>
      <c r="C63">
        <f>C8+(3/0.017)*(C9*C50-C24*C51)</f>
        <v>2.7238157286613056</v>
      </c>
      <c r="D63">
        <f>D8+(3/0.017)*(D9*D50-D24*D51)</f>
        <v>0.2871242479482574</v>
      </c>
      <c r="E63">
        <f>E8+(3/0.017)*(E9*E50-E24*E51)</f>
        <v>2.001103418521417</v>
      </c>
      <c r="F63">
        <f>F8+(3/0.017)*(F9*F50-F24*F51)</f>
        <v>-2.7282981198254475</v>
      </c>
    </row>
    <row r="64" spans="1:6" ht="12.75">
      <c r="A64" t="s">
        <v>68</v>
      </c>
      <c r="B64">
        <f>B9+(4/0.017)*(B10*B50-B25*B51)</f>
        <v>-1.026568589229857</v>
      </c>
      <c r="C64">
        <f>C9+(4/0.017)*(C10*C50-C25*C51)</f>
        <v>0.27021706798405315</v>
      </c>
      <c r="D64">
        <f>D9+(4/0.017)*(D10*D50-D25*D51)</f>
        <v>-0.07228871032155908</v>
      </c>
      <c r="E64">
        <f>E9+(4/0.017)*(E10*E50-E25*E51)</f>
        <v>-0.9124207553304847</v>
      </c>
      <c r="F64">
        <f>F9+(4/0.017)*(F10*F50-F25*F51)</f>
        <v>-1.3564435575452367</v>
      </c>
    </row>
    <row r="65" spans="1:6" ht="12.75">
      <c r="A65" t="s">
        <v>69</v>
      </c>
      <c r="B65">
        <f>B10+(5/0.017)*(B11*B50-B26*B51)</f>
        <v>-0.024915818907034086</v>
      </c>
      <c r="C65">
        <f>C10+(5/0.017)*(C11*C50-C26*C51)</f>
        <v>-0.18489223651619552</v>
      </c>
      <c r="D65">
        <f>D10+(5/0.017)*(D11*D50-D26*D51)</f>
        <v>0.005626623250972462</v>
      </c>
      <c r="E65">
        <f>E10+(5/0.017)*(E11*E50-E26*E51)</f>
        <v>-0.729379955059405</v>
      </c>
      <c r="F65">
        <f>F10+(5/0.017)*(F11*F50-F26*F51)</f>
        <v>-0.07225403346572523</v>
      </c>
    </row>
    <row r="66" spans="1:6" ht="12.75">
      <c r="A66" t="s">
        <v>70</v>
      </c>
      <c r="B66">
        <f>B11+(6/0.017)*(B12*B50-B27*B51)</f>
        <v>-0.2649373382819886</v>
      </c>
      <c r="C66">
        <f>C11+(6/0.017)*(C12*C50-C27*C51)</f>
        <v>-2.592090323358303</v>
      </c>
      <c r="D66">
        <f>D11+(6/0.017)*(D12*D50-D27*D51)</f>
        <v>-1.5449657448468528</v>
      </c>
      <c r="E66">
        <f>E11+(6/0.017)*(E12*E50-E27*E51)</f>
        <v>-2.196594631972108</v>
      </c>
      <c r="F66">
        <f>F11+(6/0.017)*(F12*F50-F27*F51)</f>
        <v>11.656380255732131</v>
      </c>
    </row>
    <row r="67" spans="1:6" ht="12.75">
      <c r="A67" t="s">
        <v>71</v>
      </c>
      <c r="B67">
        <f>B12+(7/0.017)*(B13*B50-B28*B51)</f>
        <v>0.12704268440679584</v>
      </c>
      <c r="C67">
        <f>C12+(7/0.017)*(C13*C50-C28*C51)</f>
        <v>-0.08968498777839248</v>
      </c>
      <c r="D67">
        <f>D12+(7/0.017)*(D13*D50-D28*D51)</f>
        <v>0.08910389667917974</v>
      </c>
      <c r="E67">
        <f>E12+(7/0.017)*(E13*E50-E28*E51)</f>
        <v>0.27345606397788846</v>
      </c>
      <c r="F67">
        <f>F12+(7/0.017)*(F13*F50-F28*F51)</f>
        <v>-0.3657568540538518</v>
      </c>
    </row>
    <row r="68" spans="1:6" ht="12.75">
      <c r="A68" t="s">
        <v>72</v>
      </c>
      <c r="B68">
        <f>B13+(8/0.017)*(B14*B50-B29*B51)</f>
        <v>0.0017458273814729617</v>
      </c>
      <c r="C68">
        <f>C13+(8/0.017)*(C14*C50-C29*C51)</f>
        <v>0.20969771135023105</v>
      </c>
      <c r="D68">
        <f>D13+(8/0.017)*(D14*D50-D29*D51)</f>
        <v>0.18016375149754632</v>
      </c>
      <c r="E68">
        <f>E13+(8/0.017)*(E14*E50-E29*E51)</f>
        <v>-0.16929838104713518</v>
      </c>
      <c r="F68">
        <f>F13+(8/0.017)*(F14*F50-F29*F51)</f>
        <v>-0.06429425607970247</v>
      </c>
    </row>
    <row r="69" spans="1:6" ht="12.75">
      <c r="A69" t="s">
        <v>73</v>
      </c>
      <c r="B69">
        <f>B14+(9/0.017)*(B15*B50-B30*B51)</f>
        <v>-0.043769703153213116</v>
      </c>
      <c r="C69">
        <f>C14+(9/0.017)*(C15*C50-C30*C51)</f>
        <v>0.09652112790805645</v>
      </c>
      <c r="D69">
        <f>D14+(9/0.017)*(D15*D50-D30*D51)</f>
        <v>-0.052276105204271374</v>
      </c>
      <c r="E69">
        <f>E14+(9/0.017)*(E15*E50-E30*E51)</f>
        <v>-0.07514797684994606</v>
      </c>
      <c r="F69">
        <f>F14+(9/0.017)*(F15*F50-F30*F51)</f>
        <v>-0.014935770964846926</v>
      </c>
    </row>
    <row r="70" spans="1:6" ht="12.75">
      <c r="A70" t="s">
        <v>74</v>
      </c>
      <c r="B70">
        <f>B15+(10/0.017)*(B16*B50-B31*B51)</f>
        <v>-0.12187143383837695</v>
      </c>
      <c r="C70">
        <f>C15+(10/0.017)*(C16*C50-C31*C51)</f>
        <v>0.06844884306299923</v>
      </c>
      <c r="D70">
        <f>D15+(10/0.017)*(D16*D50-D31*D51)</f>
        <v>0.23412408063067394</v>
      </c>
      <c r="E70">
        <f>E15+(10/0.017)*(E16*E50-E31*E51)</f>
        <v>0.20461690232531493</v>
      </c>
      <c r="F70">
        <f>F15+(10/0.017)*(F16*F50-F31*F51)</f>
        <v>-0.15413538336969837</v>
      </c>
    </row>
    <row r="71" spans="1:6" ht="12.75">
      <c r="A71" t="s">
        <v>75</v>
      </c>
      <c r="B71">
        <f>B16+(11/0.017)*(B17*B50-B32*B51)</f>
        <v>-0.014576455294896578</v>
      </c>
      <c r="C71">
        <f>C16+(11/0.017)*(C17*C50-C32*C51)</f>
        <v>0.002640922634184223</v>
      </c>
      <c r="D71">
        <f>D16+(11/0.017)*(D17*D50-D32*D51)</f>
        <v>0.00878232639590195</v>
      </c>
      <c r="E71">
        <f>E16+(11/0.017)*(E17*E50-E32*E51)</f>
        <v>0.006575126697387632</v>
      </c>
      <c r="F71">
        <f>F16+(11/0.017)*(F17*F50-F32*F51)</f>
        <v>-0.06882024304819022</v>
      </c>
    </row>
    <row r="72" spans="1:6" ht="12.75">
      <c r="A72" t="s">
        <v>76</v>
      </c>
      <c r="B72">
        <f>B17+(12/0.017)*(B18*B50-B33*B51)</f>
        <v>-0.08561099825780766</v>
      </c>
      <c r="C72">
        <f>C17+(12/0.017)*(C18*C50-C33*C51)</f>
        <v>-0.043444568345695274</v>
      </c>
      <c r="D72">
        <f>D17+(12/0.017)*(D18*D50-D33*D51)</f>
        <v>-0.036154331908560114</v>
      </c>
      <c r="E72">
        <f>E17+(12/0.017)*(E18*E50-E33*E51)</f>
        <v>-0.025333882913920806</v>
      </c>
      <c r="F72">
        <f>F17+(12/0.017)*(F18*F50-F33*F51)</f>
        <v>-0.06316847624672547</v>
      </c>
    </row>
    <row r="73" spans="1:6" ht="12.75">
      <c r="A73" t="s">
        <v>77</v>
      </c>
      <c r="B73">
        <f>B18+(13/0.017)*(B19*B50-B34*B51)</f>
        <v>0.03127731263084773</v>
      </c>
      <c r="C73">
        <f>C18+(13/0.017)*(C19*C50-C34*C51)</f>
        <v>0.036284325591276985</v>
      </c>
      <c r="D73">
        <f>D18+(13/0.017)*(D19*D50-D34*D51)</f>
        <v>0.04913148626126448</v>
      </c>
      <c r="E73">
        <f>E18+(13/0.017)*(E19*E50-E34*E51)</f>
        <v>0.058359627403279594</v>
      </c>
      <c r="F73">
        <f>F18+(13/0.017)*(F19*F50-F34*F51)</f>
        <v>0.02158104875871445</v>
      </c>
    </row>
    <row r="74" spans="1:6" ht="12.75">
      <c r="A74" t="s">
        <v>78</v>
      </c>
      <c r="B74">
        <f>B19+(14/0.017)*(B20*B50-B35*B51)</f>
        <v>-0.22286846202153476</v>
      </c>
      <c r="C74">
        <f>C19+(14/0.017)*(C20*C50-C35*C51)</f>
        <v>-0.19853407701594228</v>
      </c>
      <c r="D74">
        <f>D19+(14/0.017)*(D20*D50-D35*D51)</f>
        <v>-0.219883033644263</v>
      </c>
      <c r="E74">
        <f>E19+(14/0.017)*(E20*E50-E35*E51)</f>
        <v>-0.21630676908894733</v>
      </c>
      <c r="F74">
        <f>F19+(14/0.017)*(F20*F50-F35*F51)</f>
        <v>-0.16147319573208604</v>
      </c>
    </row>
    <row r="75" spans="1:6" ht="12.75">
      <c r="A75" t="s">
        <v>79</v>
      </c>
      <c r="B75" s="54">
        <f>B20</f>
        <v>0.005332438</v>
      </c>
      <c r="C75" s="54">
        <f>C20</f>
        <v>-0.005559632</v>
      </c>
      <c r="D75" s="54">
        <f>D20</f>
        <v>-0.004365276</v>
      </c>
      <c r="E75" s="54">
        <f>E20</f>
        <v>-0.01226242</v>
      </c>
      <c r="F75" s="54">
        <f>F20</f>
        <v>-0.01296009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161.18689480074102</v>
      </c>
      <c r="C82">
        <f>C22+(2/0.017)*(C8*C51+C23*C50)</f>
        <v>99.93133119297916</v>
      </c>
      <c r="D82">
        <f>D22+(2/0.017)*(D8*D51+D23*D50)</f>
        <v>-1.4200291862117185</v>
      </c>
      <c r="E82">
        <f>E22+(2/0.017)*(E8*E51+E23*E50)</f>
        <v>-96.91765390656292</v>
      </c>
      <c r="F82">
        <f>F22+(2/0.017)*(F8*F51+F23*F50)</f>
        <v>-175.94033716997396</v>
      </c>
    </row>
    <row r="83" spans="1:6" ht="12.75">
      <c r="A83" t="s">
        <v>82</v>
      </c>
      <c r="B83">
        <f>B23+(3/0.017)*(B9*B51+B24*B50)</f>
        <v>-1.0191850083408145</v>
      </c>
      <c r="C83">
        <f>C23+(3/0.017)*(C9*C51+C24*C50)</f>
        <v>-0.4651110987297699</v>
      </c>
      <c r="D83">
        <f>D23+(3/0.017)*(D9*D51+D24*D50)</f>
        <v>-1.25191982724035</v>
      </c>
      <c r="E83">
        <f>E23+(3/0.017)*(E9*E51+E24*E50)</f>
        <v>-2.186017688810403</v>
      </c>
      <c r="F83">
        <f>F23+(3/0.017)*(F9*F51+F24*F50)</f>
        <v>5.865582183323989</v>
      </c>
    </row>
    <row r="84" spans="1:6" ht="12.75">
      <c r="A84" t="s">
        <v>83</v>
      </c>
      <c r="B84">
        <f>B24+(4/0.017)*(B10*B51+B25*B50)</f>
        <v>6.614024915879738</v>
      </c>
      <c r="C84">
        <f>C24+(4/0.017)*(C10*C51+C25*C50)</f>
        <v>-0.8265006508355258</v>
      </c>
      <c r="D84">
        <f>D24+(4/0.017)*(D10*D51+D25*D50)</f>
        <v>0.5177460159456895</v>
      </c>
      <c r="E84">
        <f>E24+(4/0.017)*(E10*E51+E25*E50)</f>
        <v>3.1796282975140158</v>
      </c>
      <c r="F84">
        <f>F24+(4/0.017)*(F10*F51+F25*F50)</f>
        <v>3.516976948377023</v>
      </c>
    </row>
    <row r="85" spans="1:6" ht="12.75">
      <c r="A85" t="s">
        <v>84</v>
      </c>
      <c r="B85">
        <f>B25+(5/0.017)*(B11*B51+B26*B50)</f>
        <v>0.22544057105852638</v>
      </c>
      <c r="C85">
        <f>C25+(5/0.017)*(C11*C51+C26*C50)</f>
        <v>0.9422638709322377</v>
      </c>
      <c r="D85">
        <f>D25+(5/0.017)*(D11*D51+D26*D50)</f>
        <v>0.5529979538469698</v>
      </c>
      <c r="E85">
        <f>E25+(5/0.017)*(E11*E51+E26*E50)</f>
        <v>-0.026946773106993064</v>
      </c>
      <c r="F85">
        <f>F25+(5/0.017)*(F11*F51+F26*F50)</f>
        <v>-0.8160638383764055</v>
      </c>
    </row>
    <row r="86" spans="1:6" ht="12.75">
      <c r="A86" t="s">
        <v>85</v>
      </c>
      <c r="B86">
        <f>B26+(6/0.017)*(B12*B51+B27*B50)</f>
        <v>-0.6230441721041751</v>
      </c>
      <c r="C86">
        <f>C26+(6/0.017)*(C12*C51+C27*C50)</f>
        <v>-0.45942611984226883</v>
      </c>
      <c r="D86">
        <f>D26+(6/0.017)*(D12*D51+D27*D50)</f>
        <v>0.031408841779927685</v>
      </c>
      <c r="E86">
        <f>E26+(6/0.017)*(E12*E51+E27*E50)</f>
        <v>-0.2984357358122642</v>
      </c>
      <c r="F86">
        <f>F26+(6/0.017)*(F12*F51+F27*F50)</f>
        <v>1.5622120356256781</v>
      </c>
    </row>
    <row r="87" spans="1:6" ht="12.75">
      <c r="A87" t="s">
        <v>86</v>
      </c>
      <c r="B87">
        <f>B27+(7/0.017)*(B13*B51+B28*B50)</f>
        <v>-0.09884967400957033</v>
      </c>
      <c r="C87">
        <f>C27+(7/0.017)*(C13*C51+C28*C50)</f>
        <v>-0.09438894864434588</v>
      </c>
      <c r="D87">
        <f>D27+(7/0.017)*(D13*D51+D28*D50)</f>
        <v>-0.42922777179338467</v>
      </c>
      <c r="E87">
        <f>E27+(7/0.017)*(E13*E51+E28*E50)</f>
        <v>0.14809031389358535</v>
      </c>
      <c r="F87">
        <f>F27+(7/0.017)*(F13*F51+F28*F50)</f>
        <v>0.303279633899815</v>
      </c>
    </row>
    <row r="88" spans="1:6" ht="12.75">
      <c r="A88" t="s">
        <v>87</v>
      </c>
      <c r="B88">
        <f>B28+(8/0.017)*(B14*B51+B29*B50)</f>
        <v>-0.04467579978984264</v>
      </c>
      <c r="C88">
        <f>C28+(8/0.017)*(C14*C51+C29*C50)</f>
        <v>-0.6249348701446652</v>
      </c>
      <c r="D88">
        <f>D28+(8/0.017)*(D14*D51+D29*D50)</f>
        <v>-0.8245116858721444</v>
      </c>
      <c r="E88">
        <f>E28+(8/0.017)*(E14*E51+E29*E50)</f>
        <v>-0.8658610323282815</v>
      </c>
      <c r="F88">
        <f>F28+(8/0.017)*(F14*F51+F29*F50)</f>
        <v>-0.511290851536255</v>
      </c>
    </row>
    <row r="89" spans="1:6" ht="12.75">
      <c r="A89" t="s">
        <v>88</v>
      </c>
      <c r="B89">
        <f>B29+(9/0.017)*(B15*B51+B30*B50)</f>
        <v>-0.03497180464591925</v>
      </c>
      <c r="C89">
        <f>C29+(9/0.017)*(C15*C51+C30*C50)</f>
        <v>-0.06668457300045011</v>
      </c>
      <c r="D89">
        <f>D29+(9/0.017)*(D15*D51+D30*D50)</f>
        <v>0.01715786735312423</v>
      </c>
      <c r="E89">
        <f>E29+(9/0.017)*(E15*E51+E30*E50)</f>
        <v>0.09244189206359271</v>
      </c>
      <c r="F89">
        <f>F29+(9/0.017)*(F15*F51+F30*F50)</f>
        <v>-0.06343154852341103</v>
      </c>
    </row>
    <row r="90" spans="1:6" ht="12.75">
      <c r="A90" t="s">
        <v>89</v>
      </c>
      <c r="B90">
        <f>B30+(10/0.017)*(B16*B51+B31*B50)</f>
        <v>-0.07148754688289048</v>
      </c>
      <c r="C90">
        <f>C30+(10/0.017)*(C16*C51+C31*C50)</f>
        <v>0.0010685437961635966</v>
      </c>
      <c r="D90">
        <f>D30+(10/0.017)*(D16*D51+D31*D50)</f>
        <v>0.046638398661344865</v>
      </c>
      <c r="E90">
        <f>E30+(10/0.017)*(E16*E51+E31*E50)</f>
        <v>-0.00722319128087897</v>
      </c>
      <c r="F90">
        <f>F30+(10/0.017)*(F16*F51+F31*F50)</f>
        <v>0.34656173817061814</v>
      </c>
    </row>
    <row r="91" spans="1:6" ht="12.75">
      <c r="A91" t="s">
        <v>90</v>
      </c>
      <c r="B91">
        <f>B31+(11/0.017)*(B17*B51+B32*B50)</f>
        <v>0.0031226313563245556</v>
      </c>
      <c r="C91">
        <f>C31+(11/0.017)*(C17*C51+C32*C50)</f>
        <v>-0.03945597978863556</v>
      </c>
      <c r="D91">
        <f>D31+(11/0.017)*(D17*D51+D32*D50)</f>
        <v>-0.03537123082745392</v>
      </c>
      <c r="E91">
        <f>E31+(11/0.017)*(E17*E51+E32*E50)</f>
        <v>-0.008882471526156057</v>
      </c>
      <c r="F91">
        <f>F31+(11/0.017)*(F17*F51+F32*F50)</f>
        <v>0.004301758975512716</v>
      </c>
    </row>
    <row r="92" spans="1:6" ht="12.75">
      <c r="A92" t="s">
        <v>91</v>
      </c>
      <c r="B92">
        <f>B32+(12/0.017)*(B18*B51+B33*B50)</f>
        <v>0.07152729758708606</v>
      </c>
      <c r="C92">
        <f>C32+(12/0.017)*(C18*C51+C33*C50)</f>
        <v>0.024684278203879438</v>
      </c>
      <c r="D92">
        <f>D32+(12/0.017)*(D18*D51+D33*D50)</f>
        <v>0.0006187578838863922</v>
      </c>
      <c r="E92">
        <f>E32+(12/0.017)*(E18*E51+E33*E50)</f>
        <v>-0.009734184004417012</v>
      </c>
      <c r="F92">
        <f>F32+(12/0.017)*(F18*F51+F33*F50)</f>
        <v>0.029662794826565017</v>
      </c>
    </row>
    <row r="93" spans="1:6" ht="12.75">
      <c r="A93" t="s">
        <v>92</v>
      </c>
      <c r="B93">
        <f>B33+(13/0.017)*(B19*B51+B34*B50)</f>
        <v>0.1318088952485227</v>
      </c>
      <c r="C93">
        <f>C33+(13/0.017)*(C19*C51+C34*C50)</f>
        <v>0.10868786003324829</v>
      </c>
      <c r="D93">
        <f>D33+(13/0.017)*(D19*D51+D34*D50)</f>
        <v>0.1124028931625686</v>
      </c>
      <c r="E93">
        <f>E33+(13/0.017)*(E19*E51+E34*E50)</f>
        <v>0.1256303506616039</v>
      </c>
      <c r="F93">
        <f>F33+(13/0.017)*(F19*F51+F34*F50)</f>
        <v>0.09427995736647077</v>
      </c>
    </row>
    <row r="94" spans="1:6" ht="12.75">
      <c r="A94" t="s">
        <v>93</v>
      </c>
      <c r="B94">
        <f>B34+(14/0.017)*(B20*B51+B35*B50)</f>
        <v>-0.048389977951409105</v>
      </c>
      <c r="C94">
        <f>C34+(14/0.017)*(C20*C51+C35*C50)</f>
        <v>-0.023451807786105693</v>
      </c>
      <c r="D94">
        <f>D34+(14/0.017)*(D20*D51+D35*D50)</f>
        <v>-0.005728675732272211</v>
      </c>
      <c r="E94">
        <f>E34+(14/0.017)*(E20*E51+E35*E50)</f>
        <v>0.007580109523737962</v>
      </c>
      <c r="F94">
        <f>F34+(14/0.017)*(F20*F51+F35*F50)</f>
        <v>-0.010429420655953701</v>
      </c>
    </row>
    <row r="95" spans="1:6" ht="12.75">
      <c r="A95" t="s">
        <v>94</v>
      </c>
      <c r="B95" s="54">
        <f>B35</f>
        <v>-0.002682623</v>
      </c>
      <c r="C95" s="54">
        <f>C35</f>
        <v>-0.000595402</v>
      </c>
      <c r="D95" s="54">
        <f>D35</f>
        <v>0.007417858</v>
      </c>
      <c r="E95" s="54">
        <f>E35</f>
        <v>-0.001532177</v>
      </c>
      <c r="F95" s="54">
        <f>F35</f>
        <v>0.007342876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1.649243279766056</v>
      </c>
      <c r="C103">
        <f>C63*10000/C62</f>
        <v>2.723824590145295</v>
      </c>
      <c r="D103">
        <f>D63*10000/D62</f>
        <v>0.28712485394800547</v>
      </c>
      <c r="E103">
        <f>E63*10000/E62</f>
        <v>2.0011062879849697</v>
      </c>
      <c r="F103">
        <f>F63*10000/F62</f>
        <v>-2.7283576282246242</v>
      </c>
      <c r="G103">
        <f>AVERAGE(C103:E103)</f>
        <v>1.67068524402609</v>
      </c>
      <c r="H103">
        <f>STDEV(C103:E103)</f>
        <v>1.251503076629915</v>
      </c>
      <c r="I103">
        <f>(B103*B4+C103*C4+D103*D4+E103*E4+F103*F4)/SUM(B4:F4)</f>
        <v>1.079119096342852</v>
      </c>
      <c r="K103">
        <f>(LN(H103)+LN(H123))/2-LN(K114*K115^3)</f>
        <v>-3.8409157175258657</v>
      </c>
    </row>
    <row r="104" spans="1:11" ht="12.75">
      <c r="A104" t="s">
        <v>68</v>
      </c>
      <c r="B104">
        <f>B64*10000/B62</f>
        <v>-1.0265657890410964</v>
      </c>
      <c r="C104">
        <f>C64*10000/C62</f>
        <v>0.27021794709059344</v>
      </c>
      <c r="D104">
        <f>D64*10000/D62</f>
        <v>-0.07228886289293038</v>
      </c>
      <c r="E104">
        <f>E64*10000/E62</f>
        <v>-0.912422063687703</v>
      </c>
      <c r="F104">
        <f>F64*10000/F62</f>
        <v>-1.356473143675908</v>
      </c>
      <c r="G104">
        <f>AVERAGE(C104:E104)</f>
        <v>-0.23816432649667996</v>
      </c>
      <c r="H104">
        <f>STDEV(C104:E104)</f>
        <v>0.608518981497489</v>
      </c>
      <c r="I104">
        <f>(B104*B4+C104*C4+D104*D4+E104*E4+F104*F4)/SUM(B4:F4)</f>
        <v>-0.5017451801364035</v>
      </c>
      <c r="K104">
        <f>(LN(H104)+LN(H124))/2-LN(K114*K115^4)</f>
        <v>-3.1794051360502626</v>
      </c>
    </row>
    <row r="105" spans="1:11" ht="12.75">
      <c r="A105" t="s">
        <v>69</v>
      </c>
      <c r="B105">
        <f>B65*10000/B62</f>
        <v>-0.0249157509437272</v>
      </c>
      <c r="C105">
        <f>C65*10000/C62</f>
        <v>-0.18489283803250825</v>
      </c>
      <c r="D105">
        <f>D65*10000/D62</f>
        <v>0.005626635126431595</v>
      </c>
      <c r="E105">
        <f>E65*10000/E62</f>
        <v>-0.7293810009469777</v>
      </c>
      <c r="F105">
        <f>F65*10000/F62</f>
        <v>-0.07225560943787958</v>
      </c>
      <c r="G105">
        <f>AVERAGE(C105:E105)</f>
        <v>-0.30288240128435145</v>
      </c>
      <c r="H105">
        <f>STDEV(C105:E105)</f>
        <v>0.38144489647762475</v>
      </c>
      <c r="I105">
        <f>(B105*B4+C105*C4+D105*D4+E105*E4+F105*F4)/SUM(B4:F4)</f>
        <v>-0.2319574411782437</v>
      </c>
      <c r="K105">
        <f>(LN(H105)+LN(H125))/2-LN(K114*K115^5)</f>
        <v>-3.5368231342460223</v>
      </c>
    </row>
    <row r="106" spans="1:11" ht="12.75">
      <c r="A106" t="s">
        <v>70</v>
      </c>
      <c r="B106">
        <f>B66*10000/B62</f>
        <v>-0.26493661560786363</v>
      </c>
      <c r="C106">
        <f>C66*10000/C62</f>
        <v>-2.592098756295472</v>
      </c>
      <c r="D106">
        <f>D66*10000/D62</f>
        <v>-1.5449690056263197</v>
      </c>
      <c r="E106">
        <f>E66*10000/E62</f>
        <v>-2.1965977817584603</v>
      </c>
      <c r="F106">
        <f>F66*10000/F62</f>
        <v>11.656634499403003</v>
      </c>
      <c r="G106">
        <f>AVERAGE(C106:E106)</f>
        <v>-2.1112218478934173</v>
      </c>
      <c r="H106">
        <f>STDEV(C106:E106)</f>
        <v>0.5287598379667336</v>
      </c>
      <c r="I106">
        <f>(B106*B4+C106*C4+D106*D4+E106*E4+F106*F4)/SUM(B4:F4)</f>
        <v>-0.0024832656893243404</v>
      </c>
      <c r="K106">
        <f>(LN(H106)+LN(H126))/2-LN(K114*K115^6)</f>
        <v>-3.1159456034871607</v>
      </c>
    </row>
    <row r="107" spans="1:11" ht="12.75">
      <c r="A107" t="s">
        <v>71</v>
      </c>
      <c r="B107">
        <f>B67*10000/B62</f>
        <v>0.12704233787028504</v>
      </c>
      <c r="C107">
        <f>C67*10000/C62</f>
        <v>-0.0896852795536675</v>
      </c>
      <c r="D107">
        <f>D67*10000/D62</f>
        <v>0.08910408474040872</v>
      </c>
      <c r="E107">
        <f>E67*10000/E62</f>
        <v>0.2734564560976568</v>
      </c>
      <c r="F107">
        <f>F67*10000/F62</f>
        <v>-0.3657648317761962</v>
      </c>
      <c r="G107">
        <f>AVERAGE(C107:E107)</f>
        <v>0.09095842042813267</v>
      </c>
      <c r="H107">
        <f>STDEV(C107:E107)</f>
        <v>0.18157796937843576</v>
      </c>
      <c r="I107">
        <f>(B107*B4+C107*C4+D107*D4+E107*E4+F107*F4)/SUM(B4:F4)</f>
        <v>0.03508225517001296</v>
      </c>
      <c r="K107">
        <f>(LN(H107)+LN(H127))/2-LN(K114*K115^7)</f>
        <v>-2.985463932065443</v>
      </c>
    </row>
    <row r="108" spans="1:9" ht="12.75">
      <c r="A108" t="s">
        <v>72</v>
      </c>
      <c r="B108">
        <f>B68*10000/B62</f>
        <v>0.001745822619349648</v>
      </c>
      <c r="C108">
        <f>C68*10000/C62</f>
        <v>0.20969839356705366</v>
      </c>
      <c r="D108">
        <f>D68*10000/D62</f>
        <v>0.1801641317482176</v>
      </c>
      <c r="E108">
        <f>E68*10000/E62</f>
        <v>-0.16929862381096708</v>
      </c>
      <c r="F108">
        <f>F68*10000/F62</f>
        <v>-0.06429565843680846</v>
      </c>
      <c r="G108">
        <f>AVERAGE(C108:E108)</f>
        <v>0.07352130050143472</v>
      </c>
      <c r="H108">
        <f>STDEV(C108:E108)</f>
        <v>0.2108060836114705</v>
      </c>
      <c r="I108">
        <f>(B108*B4+C108*C4+D108*D4+E108*E4+F108*F4)/SUM(B4:F4)</f>
        <v>0.04467826058385869</v>
      </c>
    </row>
    <row r="109" spans="1:9" ht="12.75">
      <c r="A109" t="s">
        <v>73</v>
      </c>
      <c r="B109">
        <f>B69*10000/B62</f>
        <v>-0.04376958376184257</v>
      </c>
      <c r="C109">
        <f>C69*10000/C62</f>
        <v>0.09652144192358275</v>
      </c>
      <c r="D109">
        <f>D69*10000/D62</f>
        <v>-0.052276215537365174</v>
      </c>
      <c r="E109">
        <f>E69*10000/E62</f>
        <v>-0.07514808460768543</v>
      </c>
      <c r="F109">
        <f>F69*10000/F62</f>
        <v>-0.014936096737098182</v>
      </c>
      <c r="G109">
        <f>AVERAGE(C109:E109)</f>
        <v>-0.010300952740489285</v>
      </c>
      <c r="H109">
        <f>STDEV(C109:E109)</f>
        <v>0.09321506637887217</v>
      </c>
      <c r="I109">
        <f>(B109*B4+C109*C4+D109*D4+E109*E4+F109*F4)/SUM(B4:F4)</f>
        <v>-0.015759918659856376</v>
      </c>
    </row>
    <row r="110" spans="1:11" ht="12.75">
      <c r="A110" t="s">
        <v>74</v>
      </c>
      <c r="B110">
        <f>B70*10000/B62</f>
        <v>-0.12187110140757508</v>
      </c>
      <c r="C110">
        <f>C70*10000/C62</f>
        <v>0.06844906574998959</v>
      </c>
      <c r="D110">
        <f>D70*10000/D62</f>
        <v>0.23412457476913454</v>
      </c>
      <c r="E110">
        <f>E70*10000/E62</f>
        <v>0.2046171957338105</v>
      </c>
      <c r="F110">
        <f>F70*10000/F62</f>
        <v>-0.1541387453006597</v>
      </c>
      <c r="G110">
        <f>AVERAGE(C110:E110)</f>
        <v>0.16906361208431153</v>
      </c>
      <c r="H110">
        <f>STDEV(C110:E110)</f>
        <v>0.0883749769727248</v>
      </c>
      <c r="I110">
        <f>(B110*B4+C110*C4+D110*D4+E110*E4+F110*F4)/SUM(B4:F4)</f>
        <v>0.08380532820883684</v>
      </c>
      <c r="K110">
        <f>EXP(AVERAGE(K103:K107))</f>
        <v>0.0357319259800807</v>
      </c>
    </row>
    <row r="111" spans="1:9" ht="12.75">
      <c r="A111" t="s">
        <v>75</v>
      </c>
      <c r="B111">
        <f>B71*10000/B62</f>
        <v>-0.014576415534449282</v>
      </c>
      <c r="C111">
        <f>C71*10000/C62</f>
        <v>0.0026409312259892386</v>
      </c>
      <c r="D111">
        <f>D71*10000/D62</f>
        <v>0.008782344931736597</v>
      </c>
      <c r="E111">
        <f>E71*10000/E62</f>
        <v>0.006575136125729134</v>
      </c>
      <c r="F111">
        <f>F71*10000/F62</f>
        <v>-0.06882174412406789</v>
      </c>
      <c r="G111">
        <f>AVERAGE(C111:E111)</f>
        <v>0.005999470761151656</v>
      </c>
      <c r="H111">
        <f>STDEV(C111:E111)</f>
        <v>0.0031109136174548406</v>
      </c>
      <c r="I111">
        <f>(B111*B4+C111*C4+D111*D4+E111*E4+F111*F4)/SUM(B4:F4)</f>
        <v>-0.006983197516238074</v>
      </c>
    </row>
    <row r="112" spans="1:9" ht="12.75">
      <c r="A112" t="s">
        <v>76</v>
      </c>
      <c r="B112">
        <f>B72*10000/B62</f>
        <v>-0.0856107647352183</v>
      </c>
      <c r="C112">
        <f>C72*10000/C62</f>
        <v>-0.04344470968541322</v>
      </c>
      <c r="D112">
        <f>D72*10000/D62</f>
        <v>-0.036154408215302525</v>
      </c>
      <c r="E112">
        <f>E72*10000/E62</f>
        <v>-0.02533391924120554</v>
      </c>
      <c r="F112">
        <f>F72*10000/F62</f>
        <v>-0.06316985404883316</v>
      </c>
      <c r="G112">
        <f>AVERAGE(C112:E112)</f>
        <v>-0.03497767904730709</v>
      </c>
      <c r="H112">
        <f>STDEV(C112:E112)</f>
        <v>0.009112557340264553</v>
      </c>
      <c r="I112">
        <f>(B112*B4+C112*C4+D112*D4+E112*E4+F112*F4)/SUM(B4:F4)</f>
        <v>-0.046060409006354684</v>
      </c>
    </row>
    <row r="113" spans="1:9" ht="12.75">
      <c r="A113" t="s">
        <v>77</v>
      </c>
      <c r="B113">
        <f>B73*10000/B62</f>
        <v>0.03127722731518523</v>
      </c>
      <c r="C113">
        <f>C73*10000/C62</f>
        <v>0.036284443636329336</v>
      </c>
      <c r="D113">
        <f>D73*10000/D62</f>
        <v>0.04913158995737691</v>
      </c>
      <c r="E113">
        <f>E73*10000/E62</f>
        <v>0.05835971108752211</v>
      </c>
      <c r="F113">
        <f>F73*10000/F62</f>
        <v>0.021581519474746125</v>
      </c>
      <c r="G113">
        <f>AVERAGE(C113:E113)</f>
        <v>0.04792524822707612</v>
      </c>
      <c r="H113">
        <f>STDEV(C113:E113)</f>
        <v>0.011086965479251832</v>
      </c>
      <c r="I113">
        <f>(B113*B4+C113*C4+D113*D4+E113*E4+F113*F4)/SUM(B4:F4)</f>
        <v>0.04199754006833735</v>
      </c>
    </row>
    <row r="114" spans="1:11" ht="12.75">
      <c r="A114" t="s">
        <v>78</v>
      </c>
      <c r="B114">
        <f>B74*10000/B62</f>
        <v>-0.2228678540994056</v>
      </c>
      <c r="C114">
        <f>C74*10000/C62</f>
        <v>-0.1985347229137269</v>
      </c>
      <c r="D114">
        <f>D74*10000/D62</f>
        <v>-0.21988349772580243</v>
      </c>
      <c r="E114">
        <f>E74*10000/E62</f>
        <v>-0.21630707926001813</v>
      </c>
      <c r="F114">
        <f>F74*10000/F62</f>
        <v>-0.16147671771207722</v>
      </c>
      <c r="G114">
        <f>AVERAGE(C114:E114)</f>
        <v>-0.2115750999665158</v>
      </c>
      <c r="H114">
        <f>STDEV(C114:E114)</f>
        <v>0.011433996130828638</v>
      </c>
      <c r="I114">
        <f>(B114*B4+C114*C4+D114*D4+E114*E4+F114*F4)/SUM(B4:F4)</f>
        <v>-0.206502688941619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0.005332423454617342</v>
      </c>
      <c r="C115">
        <f>C75*10000/C62</f>
        <v>-0.0055596500873432205</v>
      </c>
      <c r="D115">
        <f>D75*10000/D62</f>
        <v>-0.004365285213280227</v>
      </c>
      <c r="E115">
        <f>E75*10000/E62</f>
        <v>-0.012262437583582603</v>
      </c>
      <c r="F115">
        <f>F75*10000/F62</f>
        <v>-0.012960372679595563</v>
      </c>
      <c r="G115">
        <f>AVERAGE(C115:E115)</f>
        <v>-0.007395790961402017</v>
      </c>
      <c r="H115">
        <f>STDEV(C115:E115)</f>
        <v>0.0042567374680599155</v>
      </c>
      <c r="I115">
        <f>(B115*B4+C115*C4+D115*D4+E115*E4+F115*F4)/SUM(B4:F4)</f>
        <v>-0.006303090216142338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161.18645512848147</v>
      </c>
      <c r="C122">
        <f>C82*10000/C62</f>
        <v>99.93165630303785</v>
      </c>
      <c r="D122">
        <f>D82*10000/D62</f>
        <v>-1.4200321833021252</v>
      </c>
      <c r="E122">
        <f>E82*10000/E62</f>
        <v>-96.91779288072733</v>
      </c>
      <c r="F122">
        <f>F82*10000/F62</f>
        <v>-175.94417470068203</v>
      </c>
      <c r="G122">
        <f>AVERAGE(C122:E122)</f>
        <v>0.531277079669465</v>
      </c>
      <c r="H122">
        <f>STDEV(C122:E122)</f>
        <v>98.4392305784018</v>
      </c>
      <c r="I122">
        <f>(B122*B4+C122*C4+D122*D4+E122*E4+F122*F4)/SUM(B4:F4)</f>
        <v>0.10623935005931913</v>
      </c>
    </row>
    <row r="123" spans="1:9" ht="12.75">
      <c r="A123" t="s">
        <v>82</v>
      </c>
      <c r="B123">
        <f>B83*10000/B62</f>
        <v>-1.0191822282923741</v>
      </c>
      <c r="C123">
        <f>C83*10000/C62</f>
        <v>-0.4651126118918063</v>
      </c>
      <c r="D123">
        <f>D83*10000/D62</f>
        <v>-1.2519224695218896</v>
      </c>
      <c r="E123">
        <f>E83*10000/E62</f>
        <v>-2.186020823430046</v>
      </c>
      <c r="F123">
        <f>F83*10000/F62</f>
        <v>5.865710120737952</v>
      </c>
      <c r="G123">
        <f>AVERAGE(C123:E123)</f>
        <v>-1.301018634947914</v>
      </c>
      <c r="H123">
        <f>STDEV(C123:E123)</f>
        <v>0.8615039716853257</v>
      </c>
      <c r="I123">
        <f>(B123*B4+C123*C4+D123*D4+E123*E4+F123*F4)/SUM(B4:F4)</f>
        <v>-0.30151312741402675</v>
      </c>
    </row>
    <row r="124" spans="1:9" ht="12.75">
      <c r="A124" t="s">
        <v>83</v>
      </c>
      <c r="B124">
        <f>B84*10000/B62</f>
        <v>6.614006874690452</v>
      </c>
      <c r="C124">
        <f>C84*10000/C62</f>
        <v>-0.8265033397187008</v>
      </c>
      <c r="D124">
        <f>D84*10000/D62</f>
        <v>0.5177471086919743</v>
      </c>
      <c r="E124">
        <f>E84*10000/E62</f>
        <v>3.179632856912309</v>
      </c>
      <c r="F124">
        <f>F84*10000/F62</f>
        <v>3.517053659080527</v>
      </c>
      <c r="G124">
        <f>AVERAGE(C124:E124)</f>
        <v>0.9569588752951942</v>
      </c>
      <c r="H124">
        <f>STDEV(C124:E124)</f>
        <v>2.038862927818183</v>
      </c>
      <c r="I124">
        <f>(B124*B4+C124*C4+D124*D4+E124*E4+F124*F4)/SUM(B4:F4)</f>
        <v>2.1167449146312713</v>
      </c>
    </row>
    <row r="125" spans="1:9" ht="12.75">
      <c r="A125" t="s">
        <v>84</v>
      </c>
      <c r="B125">
        <f>B85*10000/B62</f>
        <v>0.2254399561204113</v>
      </c>
      <c r="C125">
        <f>C85*10000/C62</f>
        <v>0.9422669364319035</v>
      </c>
      <c r="D125">
        <f>D85*10000/D62</f>
        <v>0.5529991209954189</v>
      </c>
      <c r="E125">
        <f>E85*10000/E62</f>
        <v>-0.026946811747066625</v>
      </c>
      <c r="F125">
        <f>F85*10000/F62</f>
        <v>-0.8160816379901262</v>
      </c>
      <c r="G125">
        <f>AVERAGE(C125:E125)</f>
        <v>0.48943974856008526</v>
      </c>
      <c r="H125">
        <f>STDEV(C125:E125)</f>
        <v>0.4877229416206112</v>
      </c>
      <c r="I125">
        <f>(B125*B4+C125*C4+D125*D4+E125*E4+F125*F4)/SUM(B4:F4)</f>
        <v>0.2765644995605418</v>
      </c>
    </row>
    <row r="126" spans="1:9" ht="12.75">
      <c r="A126" t="s">
        <v>85</v>
      </c>
      <c r="B126">
        <f>B86*10000/B62</f>
        <v>-0.623042472615893</v>
      </c>
      <c r="C126">
        <f>C86*10000/C62</f>
        <v>-0.45942761450916664</v>
      </c>
      <c r="D126">
        <f>D86*10000/D62</f>
        <v>0.03140890807091614</v>
      </c>
      <c r="E126">
        <f>E86*10000/E62</f>
        <v>-0.2984361637513996</v>
      </c>
      <c r="F126">
        <f>F86*10000/F62</f>
        <v>1.5622461098849167</v>
      </c>
      <c r="G126">
        <f>AVERAGE(C126:E126)</f>
        <v>-0.24215162339655003</v>
      </c>
      <c r="H126">
        <f>STDEV(C126:E126)</f>
        <v>0.2502120802176517</v>
      </c>
      <c r="I126">
        <f>(B126*B4+C126*C4+D126*D4+E126*E4+F126*F4)/SUM(B4:F4)</f>
        <v>-0.05574846655032005</v>
      </c>
    </row>
    <row r="127" spans="1:9" ht="12.75">
      <c r="A127" t="s">
        <v>86</v>
      </c>
      <c r="B127">
        <f>B87*10000/B62</f>
        <v>-0.0988494043756179</v>
      </c>
      <c r="C127">
        <f>C87*10000/C62</f>
        <v>-0.09438925572317959</v>
      </c>
      <c r="D127">
        <f>D87*10000/D62</f>
        <v>-0.4292286777145091</v>
      </c>
      <c r="E127">
        <f>E87*10000/E62</f>
        <v>0.14809052624630747</v>
      </c>
      <c r="F127">
        <f>F87*10000/F62</f>
        <v>0.3032862488974156</v>
      </c>
      <c r="G127">
        <f>AVERAGE(C127:E127)</f>
        <v>-0.12517580239712708</v>
      </c>
      <c r="H127">
        <f>STDEV(C127:E127)</f>
        <v>0.28988829643082886</v>
      </c>
      <c r="I127">
        <f>(B127*B4+C127*C4+D127*D4+E127*E4+F127*F4)/SUM(B4:F4)</f>
        <v>-0.0639906407056263</v>
      </c>
    </row>
    <row r="128" spans="1:9" ht="12.75">
      <c r="A128" t="s">
        <v>87</v>
      </c>
      <c r="B128">
        <f>B88*10000/B62</f>
        <v>-0.044675677926896744</v>
      </c>
      <c r="C128">
        <f>C88*10000/C62</f>
        <v>-0.6249369032669091</v>
      </c>
      <c r="D128">
        <f>D88*10000/D62</f>
        <v>-0.8245134260730416</v>
      </c>
      <c r="E128">
        <f>E88*10000/E62</f>
        <v>-0.86586227392162</v>
      </c>
      <c r="F128">
        <f>F88*10000/F62</f>
        <v>-0.5113020035800393</v>
      </c>
      <c r="G128">
        <f>AVERAGE(C128:E128)</f>
        <v>-0.7717708677538568</v>
      </c>
      <c r="H128">
        <f>STDEV(C128:E128)</f>
        <v>0.12883164071693334</v>
      </c>
      <c r="I128">
        <f>(B128*B4+C128*C4+D128*D4+E128*E4+F128*F4)/SUM(B4:F4)</f>
        <v>-0.6319292389784648</v>
      </c>
    </row>
    <row r="129" spans="1:9" ht="12.75">
      <c r="A129" t="s">
        <v>88</v>
      </c>
      <c r="B129">
        <f>B89*10000/B62</f>
        <v>-0.03497170925272747</v>
      </c>
      <c r="C129">
        <f>C89*10000/C62</f>
        <v>-0.0666847899476796</v>
      </c>
      <c r="D129">
        <f>D89*10000/D62</f>
        <v>0.017157903566238825</v>
      </c>
      <c r="E129">
        <f>E89*10000/E62</f>
        <v>0.09244202461978024</v>
      </c>
      <c r="F129">
        <f>F89*10000/F62</f>
        <v>-0.0634329320635317</v>
      </c>
      <c r="G129">
        <f>AVERAGE(C129:E129)</f>
        <v>0.014305046079446488</v>
      </c>
      <c r="H129">
        <f>STDEV(C129:E129)</f>
        <v>0.07960175799237507</v>
      </c>
      <c r="I129">
        <f>(B129*B4+C129*C4+D129*D4+E129*E4+F129*F4)/SUM(B4:F4)</f>
        <v>-0.003202645433813295</v>
      </c>
    </row>
    <row r="130" spans="1:9" ht="12.75">
      <c r="A130" t="s">
        <v>89</v>
      </c>
      <c r="B130">
        <f>B90*10000/B62</f>
        <v>-0.07148735188508185</v>
      </c>
      <c r="C130">
        <f>C90*10000/C62</f>
        <v>0.001068547272494114</v>
      </c>
      <c r="D130">
        <f>D90*10000/D62</f>
        <v>0.046638497095587324</v>
      </c>
      <c r="E130">
        <f>E90*10000/E62</f>
        <v>-0.007223201638506628</v>
      </c>
      <c r="F130">
        <f>F90*10000/F62</f>
        <v>0.3465692972178149</v>
      </c>
      <c r="G130">
        <f>AVERAGE(C130:E130)</f>
        <v>0.013494614243191603</v>
      </c>
      <c r="H130">
        <f>STDEV(C130:E130)</f>
        <v>0.029001310365236413</v>
      </c>
      <c r="I130">
        <f>(B130*B4+C130*C4+D130*D4+E130*E4+F130*F4)/SUM(B4:F4)</f>
        <v>0.04578372371184</v>
      </c>
    </row>
    <row r="131" spans="1:9" ht="12.75">
      <c r="A131" t="s">
        <v>90</v>
      </c>
      <c r="B131">
        <f>B91*10000/B62</f>
        <v>0.003122622838669409</v>
      </c>
      <c r="C131">
        <f>C91*10000/C62</f>
        <v>-0.0394561081521403</v>
      </c>
      <c r="D131">
        <f>D91*10000/D62</f>
        <v>-0.035371305481395984</v>
      </c>
      <c r="E131">
        <f>E91*10000/E62</f>
        <v>-0.008882484263093121</v>
      </c>
      <c r="F131">
        <f>F91*10000/F62</f>
        <v>0.004301852803525285</v>
      </c>
      <c r="G131">
        <f>AVERAGE(C131:E131)</f>
        <v>-0.02790329929887647</v>
      </c>
      <c r="H131">
        <f>STDEV(C131:E131)</f>
        <v>0.016598643218162172</v>
      </c>
      <c r="I131">
        <f>(B131*B4+C131*C4+D131*D4+E131*E4+F131*F4)/SUM(B4:F4)</f>
        <v>-0.01911085954363449</v>
      </c>
    </row>
    <row r="132" spans="1:9" ht="12.75">
      <c r="A132" t="s">
        <v>91</v>
      </c>
      <c r="B132">
        <f>B92*10000/B62</f>
        <v>0.07152710248084874</v>
      </c>
      <c r="C132">
        <f>C92*10000/C62</f>
        <v>0.024684358510096115</v>
      </c>
      <c r="D132">
        <f>D92*10000/D62</f>
        <v>0.0006187591898266756</v>
      </c>
      <c r="E132">
        <f>E92*10000/E62</f>
        <v>-0.009734197962659227</v>
      </c>
      <c r="F132">
        <f>F92*10000/F62</f>
        <v>0.029663441817970544</v>
      </c>
      <c r="G132">
        <f>AVERAGE(C132:E132)</f>
        <v>0.0051896399124211874</v>
      </c>
      <c r="H132">
        <f>STDEV(C132:E132)</f>
        <v>0.017658679745445348</v>
      </c>
      <c r="I132">
        <f>(B132*B4+C132*C4+D132*D4+E132*E4+F132*F4)/SUM(B4:F4)</f>
        <v>0.01804238942039813</v>
      </c>
    </row>
    <row r="133" spans="1:9" ht="12.75">
      <c r="A133" t="s">
        <v>92</v>
      </c>
      <c r="B133">
        <f>B93*10000/B62</f>
        <v>0.1318085357111368</v>
      </c>
      <c r="C133">
        <f>C93*10000/C62</f>
        <v>0.10868821363122534</v>
      </c>
      <c r="D133">
        <f>D93*10000/D62</f>
        <v>0.11240313039827901</v>
      </c>
      <c r="E133">
        <f>E93*10000/E62</f>
        <v>0.1256305308080716</v>
      </c>
      <c r="F133">
        <f>F93*10000/F62</f>
        <v>0.0942820137580713</v>
      </c>
      <c r="G133">
        <f>AVERAGE(C133:E133)</f>
        <v>0.115573958279192</v>
      </c>
      <c r="H133">
        <f>STDEV(C133:E133)</f>
        <v>0.008905118748112837</v>
      </c>
      <c r="I133">
        <f>(B133*B4+C133*C4+D133*D4+E133*E4+F133*F4)/SUM(B4:F4)</f>
        <v>0.11507096129145443</v>
      </c>
    </row>
    <row r="134" spans="1:9" ht="12.75">
      <c r="A134" t="s">
        <v>93</v>
      </c>
      <c r="B134">
        <f>B94*10000/B62</f>
        <v>-0.04838984595723569</v>
      </c>
      <c r="C134">
        <f>C94*10000/C62</f>
        <v>-0.0234518840826837</v>
      </c>
      <c r="D134">
        <f>D94*10000/D62</f>
        <v>-0.005728687823121644</v>
      </c>
      <c r="E134">
        <f>E94*10000/E62</f>
        <v>0.007580120393165199</v>
      </c>
      <c r="F134">
        <f>F94*10000/F62</f>
        <v>-0.010429648137739167</v>
      </c>
      <c r="G134">
        <f>AVERAGE(C134:E134)</f>
        <v>-0.007200150504213382</v>
      </c>
      <c r="H134">
        <f>STDEV(C134:E134)</f>
        <v>0.015568244193346301</v>
      </c>
      <c r="I134">
        <f>(B134*B4+C134*C4+D134*D4+E134*E4+F134*F4)/SUM(B4:F4)</f>
        <v>-0.013578629142508574</v>
      </c>
    </row>
    <row r="135" spans="1:9" ht="12.75">
      <c r="A135" t="s">
        <v>94</v>
      </c>
      <c r="B135">
        <f>B95*10000/B62</f>
        <v>-0.002682615682563199</v>
      </c>
      <c r="C135">
        <f>C95*10000/C62</f>
        <v>-0.0005954039370419352</v>
      </c>
      <c r="D135">
        <f>D95*10000/D62</f>
        <v>0.007417873656009937</v>
      </c>
      <c r="E135">
        <f>E95*10000/E62</f>
        <v>-0.0015321791970508956</v>
      </c>
      <c r="F135">
        <f>F95*10000/F62</f>
        <v>0.007343036159475586</v>
      </c>
      <c r="G135">
        <f>AVERAGE(C135:E135)</f>
        <v>0.0017634301739723687</v>
      </c>
      <c r="H135">
        <f>STDEV(C135:E135)</f>
        <v>0.004919241332828576</v>
      </c>
      <c r="I135">
        <f>(B135*B4+C135*C4+D135*D4+E135*E4+F135*F4)/SUM(B4:F4)</f>
        <v>0.0018671608855154534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2005-02-02T12:52:18Z</cp:lastPrinted>
  <dcterms:created xsi:type="dcterms:W3CDTF">2005-02-02T12:52:18Z</dcterms:created>
  <dcterms:modified xsi:type="dcterms:W3CDTF">2005-04-11T17:06:23Z</dcterms:modified>
  <cp:category/>
  <cp:version/>
  <cp:contentType/>
  <cp:contentStatus/>
</cp:coreProperties>
</file>