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<sst xmlns="http://schemas.openxmlformats.org/spreadsheetml/2006/main" count="204" uniqueCount="98">
  <si>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02/02/2005       15:25:23</t>
  </si>
  <si>
    <t>LISSNER</t>
  </si>
  <si>
    <t>HCMQAP320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</si>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</sst>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2461880"/>
        <c:axId val="2394873"/>
      </c:lineChart>
      <c:catAx>
        <c:axId val="52461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618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-0.003764</v>
      </c>
      <c r="D4" s="12">
        <v>-0.003763</v>
      </c>
      <c r="E4" s="12">
        <v>-0.003763</v>
      </c>
      <c r="F4" s="24">
        <v>-0.002089</v>
      </c>
      <c r="G4" s="34">
        <v>-0.011727</v>
      </c>
    </row>
    <row r="5" spans="1:7" ht="12.75" thickBot="1">
      <c r="A5" s="44" t="s">
        <v>13</v>
      </c>
      <c r="B5" s="45">
        <v>5.899314</v>
      </c>
      <c r="C5" s="46">
        <v>2.41601</v>
      </c>
      <c r="D5" s="46">
        <v>0.386176</v>
      </c>
      <c r="E5" s="46">
        <v>-2.482588</v>
      </c>
      <c r="F5" s="47">
        <v>-7.035599</v>
      </c>
      <c r="G5" s="48">
        <v>7.164678</v>
      </c>
    </row>
    <row r="6" spans="1:7" ht="12.75" thickTop="1">
      <c r="A6" s="6" t="s">
        <v>14</v>
      </c>
      <c r="B6" s="39">
        <v>-57.47282</v>
      </c>
      <c r="C6" s="40">
        <v>75.57552</v>
      </c>
      <c r="D6" s="40">
        <v>107.105</v>
      </c>
      <c r="E6" s="40">
        <v>-82.13983</v>
      </c>
      <c r="F6" s="41">
        <v>-118.9552</v>
      </c>
      <c r="G6" s="42">
        <v>0.01036134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-3.919947</v>
      </c>
      <c r="C8" s="13">
        <v>-0.3277658</v>
      </c>
      <c r="D8" s="13">
        <v>-1.871622</v>
      </c>
      <c r="E8" s="13">
        <v>0.3395756</v>
      </c>
      <c r="F8" s="25">
        <v>-2.317826</v>
      </c>
      <c r="G8" s="35">
        <v>-1.323535</v>
      </c>
    </row>
    <row r="9" spans="1:7" ht="12">
      <c r="A9" s="20" t="s">
        <v>17</v>
      </c>
      <c r="B9" s="29">
        <v>0.4365465</v>
      </c>
      <c r="C9" s="13">
        <v>0.9925899</v>
      </c>
      <c r="D9" s="13">
        <v>0.5539269</v>
      </c>
      <c r="E9" s="13">
        <v>0.2692184</v>
      </c>
      <c r="F9" s="25">
        <v>-1.727758</v>
      </c>
      <c r="G9" s="35">
        <v>0.2694444</v>
      </c>
    </row>
    <row r="10" spans="1:7" ht="12">
      <c r="A10" s="20" t="s">
        <v>18</v>
      </c>
      <c r="B10" s="29">
        <v>0.1256558</v>
      </c>
      <c r="C10" s="13">
        <v>-0.8826051</v>
      </c>
      <c r="D10" s="13">
        <v>0.2304832</v>
      </c>
      <c r="E10" s="13">
        <v>-0.3659399</v>
      </c>
      <c r="F10" s="25">
        <v>-1.809831</v>
      </c>
      <c r="G10" s="35">
        <v>-0.468488</v>
      </c>
    </row>
    <row r="11" spans="1:7" ht="12">
      <c r="A11" s="21" t="s">
        <v>19</v>
      </c>
      <c r="B11" s="31">
        <v>1.577621</v>
      </c>
      <c r="C11" s="15">
        <v>0.0253889</v>
      </c>
      <c r="D11" s="15">
        <v>-0.6111438</v>
      </c>
      <c r="E11" s="15">
        <v>-0.6262295</v>
      </c>
      <c r="F11" s="27">
        <v>13.27623</v>
      </c>
      <c r="G11" s="37">
        <v>1.709196</v>
      </c>
    </row>
    <row r="12" spans="1:7" ht="12">
      <c r="A12" s="20" t="s">
        <v>20</v>
      </c>
      <c r="B12" s="29">
        <v>0.02971554</v>
      </c>
      <c r="C12" s="13">
        <v>0.0134635</v>
      </c>
      <c r="D12" s="13">
        <v>-0.02677685</v>
      </c>
      <c r="E12" s="13">
        <v>0.036746</v>
      </c>
      <c r="F12" s="25">
        <v>-0.2696749</v>
      </c>
      <c r="G12" s="35">
        <v>-0.02608854</v>
      </c>
    </row>
    <row r="13" spans="1:7" ht="12">
      <c r="A13" s="20" t="s">
        <v>21</v>
      </c>
      <c r="B13" s="29">
        <v>0.06822312</v>
      </c>
      <c r="C13" s="13">
        <v>0.1313597</v>
      </c>
      <c r="D13" s="13">
        <v>0.03074365</v>
      </c>
      <c r="E13" s="13">
        <v>0.1311714</v>
      </c>
      <c r="F13" s="25">
        <v>-0.1504531</v>
      </c>
      <c r="G13" s="35">
        <v>0.06033753</v>
      </c>
    </row>
    <row r="14" spans="1:7" ht="12">
      <c r="A14" s="20" t="s">
        <v>22</v>
      </c>
      <c r="B14" s="29">
        <v>-0.03627919</v>
      </c>
      <c r="C14" s="13">
        <v>-0.06092634</v>
      </c>
      <c r="D14" s="13">
        <v>-0.01952993</v>
      </c>
      <c r="E14" s="13">
        <v>0.08515863</v>
      </c>
      <c r="F14" s="25">
        <v>0.01019427</v>
      </c>
      <c r="G14" s="35">
        <v>-0.002754481</v>
      </c>
    </row>
    <row r="15" spans="1:7" ht="12">
      <c r="A15" s="21" t="s">
        <v>23</v>
      </c>
      <c r="B15" s="31">
        <v>-0.4022408</v>
      </c>
      <c r="C15" s="15">
        <v>0.001661482</v>
      </c>
      <c r="D15" s="15">
        <v>0.007875548</v>
      </c>
      <c r="E15" s="15">
        <v>-0.1217803</v>
      </c>
      <c r="F15" s="27">
        <v>-0.3651384</v>
      </c>
      <c r="G15" s="37">
        <v>-0.1338975</v>
      </c>
    </row>
    <row r="16" spans="1:7" ht="12">
      <c r="A16" s="20" t="s">
        <v>24</v>
      </c>
      <c r="B16" s="29">
        <v>0.006987472</v>
      </c>
      <c r="C16" s="13">
        <v>0.01877078</v>
      </c>
      <c r="D16" s="13">
        <v>0.01108689</v>
      </c>
      <c r="E16" s="13">
        <v>-0.04496565</v>
      </c>
      <c r="F16" s="25">
        <v>-0.02930317</v>
      </c>
      <c r="G16" s="35">
        <v>-0.006537561</v>
      </c>
    </row>
    <row r="17" spans="1:7" ht="12">
      <c r="A17" s="20" t="s">
        <v>25</v>
      </c>
      <c r="B17" s="29">
        <v>-0.03604784</v>
      </c>
      <c r="C17" s="13">
        <v>-0.04677027</v>
      </c>
      <c r="D17" s="13">
        <v>-0.05535109</v>
      </c>
      <c r="E17" s="13">
        <v>-0.04232407</v>
      </c>
      <c r="F17" s="25">
        <v>-0.02926102</v>
      </c>
      <c r="G17" s="35">
        <v>-0.04387906</v>
      </c>
    </row>
    <row r="18" spans="1:7" ht="12">
      <c r="A18" s="20" t="s">
        <v>26</v>
      </c>
      <c r="B18" s="29">
        <v>0.01448986</v>
      </c>
      <c r="C18" s="13">
        <v>-0.005798616</v>
      </c>
      <c r="D18" s="13">
        <v>-0.009848837</v>
      </c>
      <c r="E18" s="13">
        <v>0.0521124</v>
      </c>
      <c r="F18" s="25">
        <v>0.0223081</v>
      </c>
      <c r="G18" s="35">
        <v>0.01383187</v>
      </c>
    </row>
    <row r="19" spans="1:7" ht="12">
      <c r="A19" s="21" t="s">
        <v>27</v>
      </c>
      <c r="B19" s="31">
        <v>-0.2069593</v>
      </c>
      <c r="C19" s="15">
        <v>-0.2034327</v>
      </c>
      <c r="D19" s="15">
        <v>-0.2009253</v>
      </c>
      <c r="E19" s="15">
        <v>-0.1961621</v>
      </c>
      <c r="F19" s="27">
        <v>-0.1683562</v>
      </c>
      <c r="G19" s="37">
        <v>-0.1969037</v>
      </c>
    </row>
    <row r="20" spans="1:7" ht="12.75" thickBot="1">
      <c r="A20" s="44" t="s">
        <v>28</v>
      </c>
      <c r="B20" s="45">
        <v>-0.008554522</v>
      </c>
      <c r="C20" s="46">
        <v>0.00433656</v>
      </c>
      <c r="D20" s="46">
        <v>0.002460766</v>
      </c>
      <c r="E20" s="46">
        <v>-0.005169573</v>
      </c>
      <c r="F20" s="47">
        <v>-0.002436409</v>
      </c>
      <c r="G20" s="48">
        <v>-0.001169571</v>
      </c>
    </row>
    <row r="21" spans="1:7" ht="12.75" thickTop="1">
      <c r="A21" s="6" t="s">
        <v>29</v>
      </c>
      <c r="B21" s="39">
        <v>-114.3725</v>
      </c>
      <c r="C21" s="40">
        <v>34.88896</v>
      </c>
      <c r="D21" s="40">
        <v>29.67858</v>
      </c>
      <c r="E21" s="40">
        <v>13.56137</v>
      </c>
      <c r="F21" s="41">
        <v>-16.89163</v>
      </c>
      <c r="G21" s="43">
        <v>0.01841731</v>
      </c>
    </row>
    <row r="22" spans="1:7" ht="12">
      <c r="A22" s="20" t="s">
        <v>30</v>
      </c>
      <c r="B22" s="29">
        <v>117.9918</v>
      </c>
      <c r="C22" s="13">
        <v>48.32057</v>
      </c>
      <c r="D22" s="13">
        <v>7.723528</v>
      </c>
      <c r="E22" s="13">
        <v>-49.65217</v>
      </c>
      <c r="F22" s="25">
        <v>-140.7213</v>
      </c>
      <c r="G22" s="36">
        <v>0</v>
      </c>
    </row>
    <row r="23" spans="1:7" ht="12">
      <c r="A23" s="20" t="s">
        <v>31</v>
      </c>
      <c r="B23" s="29">
        <v>-2.271582</v>
      </c>
      <c r="C23" s="13">
        <v>-3.375389</v>
      </c>
      <c r="D23" s="13">
        <v>-3.223942</v>
      </c>
      <c r="E23" s="13">
        <v>-4.06442</v>
      </c>
      <c r="F23" s="25">
        <v>6.303077</v>
      </c>
      <c r="G23" s="35">
        <v>-2.052825</v>
      </c>
    </row>
    <row r="24" spans="1:7" ht="12">
      <c r="A24" s="20" t="s">
        <v>32</v>
      </c>
      <c r="B24" s="49">
        <v>-3.978847</v>
      </c>
      <c r="C24" s="50">
        <v>-5.543158</v>
      </c>
      <c r="D24" s="50">
        <v>-2.404397</v>
      </c>
      <c r="E24" s="50">
        <v>0.08550835</v>
      </c>
      <c r="F24" s="51">
        <v>0.09085672</v>
      </c>
      <c r="G24" s="35">
        <v>-2.455035</v>
      </c>
    </row>
    <row r="25" spans="1:7" ht="12">
      <c r="A25" s="20" t="s">
        <v>33</v>
      </c>
      <c r="B25" s="29">
        <v>-0.2909744</v>
      </c>
      <c r="C25" s="13">
        <v>-0.7633397</v>
      </c>
      <c r="D25" s="13">
        <v>-0.606247</v>
      </c>
      <c r="E25" s="13">
        <v>-1.080311</v>
      </c>
      <c r="F25" s="25">
        <v>-1.394936</v>
      </c>
      <c r="G25" s="35">
        <v>-0.8179038</v>
      </c>
    </row>
    <row r="26" spans="1:7" ht="12">
      <c r="A26" s="21" t="s">
        <v>34</v>
      </c>
      <c r="B26" s="31">
        <v>-0.2062817</v>
      </c>
      <c r="C26" s="15">
        <v>-0.83712</v>
      </c>
      <c r="D26" s="15">
        <v>-0.04536638</v>
      </c>
      <c r="E26" s="15">
        <v>0.9405262</v>
      </c>
      <c r="F26" s="27">
        <v>1.928279</v>
      </c>
      <c r="G26" s="37">
        <v>0.2416968</v>
      </c>
    </row>
    <row r="27" spans="1:7" ht="12">
      <c r="A27" s="20" t="s">
        <v>35</v>
      </c>
      <c r="B27" s="29">
        <v>-0.1629479</v>
      </c>
      <c r="C27" s="13">
        <v>0.09359085</v>
      </c>
      <c r="D27" s="13">
        <v>0.2730185</v>
      </c>
      <c r="E27" s="13">
        <v>0.07950749</v>
      </c>
      <c r="F27" s="25">
        <v>0.3720908</v>
      </c>
      <c r="G27" s="35">
        <v>0.1334974</v>
      </c>
    </row>
    <row r="28" spans="1:7" ht="12">
      <c r="A28" s="20" t="s">
        <v>36</v>
      </c>
      <c r="B28" s="29">
        <v>-0.1622574</v>
      </c>
      <c r="C28" s="13">
        <v>0.1827518</v>
      </c>
      <c r="D28" s="13">
        <v>0.3800469</v>
      </c>
      <c r="E28" s="13">
        <v>-0.02518734</v>
      </c>
      <c r="F28" s="25">
        <v>-0.1773367</v>
      </c>
      <c r="G28" s="35">
        <v>0.08226005</v>
      </c>
    </row>
    <row r="29" spans="1:7" ht="12">
      <c r="A29" s="20" t="s">
        <v>37</v>
      </c>
      <c r="B29" s="29">
        <v>0.04094475</v>
      </c>
      <c r="C29" s="13">
        <v>0.02299708</v>
      </c>
      <c r="D29" s="13">
        <v>-0.00906866</v>
      </c>
      <c r="E29" s="13">
        <v>0.001430311</v>
      </c>
      <c r="F29" s="25">
        <v>-0.1017034</v>
      </c>
      <c r="G29" s="35">
        <v>-0.003967693</v>
      </c>
    </row>
    <row r="30" spans="1:7" ht="12">
      <c r="A30" s="21" t="s">
        <v>38</v>
      </c>
      <c r="B30" s="31">
        <v>-0.1001837</v>
      </c>
      <c r="C30" s="15">
        <v>-0.05489895</v>
      </c>
      <c r="D30" s="15">
        <v>-0.02019016</v>
      </c>
      <c r="E30" s="15">
        <v>0.01670953</v>
      </c>
      <c r="F30" s="27">
        <v>0.3548602</v>
      </c>
      <c r="G30" s="37">
        <v>0.01884438</v>
      </c>
    </row>
    <row r="31" spans="1:7" ht="12">
      <c r="A31" s="20" t="s">
        <v>39</v>
      </c>
      <c r="B31" s="29">
        <v>-0.01324934</v>
      </c>
      <c r="C31" s="13">
        <v>0.004454428</v>
      </c>
      <c r="D31" s="13">
        <v>-0.01799392</v>
      </c>
      <c r="E31" s="13">
        <v>0.04031941</v>
      </c>
      <c r="F31" s="25">
        <v>0.01883434</v>
      </c>
      <c r="G31" s="35">
        <v>0.007042839</v>
      </c>
    </row>
    <row r="32" spans="1:7" ht="12">
      <c r="A32" s="20" t="s">
        <v>40</v>
      </c>
      <c r="B32" s="29">
        <v>-0.03115786</v>
      </c>
      <c r="C32" s="13">
        <v>-0.04717329</v>
      </c>
      <c r="D32" s="13">
        <v>0.002175682</v>
      </c>
      <c r="E32" s="13">
        <v>0.09821592</v>
      </c>
      <c r="F32" s="25">
        <v>0.01658782</v>
      </c>
      <c r="G32" s="35">
        <v>0.01050924</v>
      </c>
    </row>
    <row r="33" spans="1:7" ht="12">
      <c r="A33" s="20" t="s">
        <v>41</v>
      </c>
      <c r="B33" s="29">
        <v>0.1379863</v>
      </c>
      <c r="C33" s="13">
        <v>0.1053314</v>
      </c>
      <c r="D33" s="13">
        <v>0.1072138</v>
      </c>
      <c r="E33" s="13">
        <v>0.1147264</v>
      </c>
      <c r="F33" s="25">
        <v>0.08846006</v>
      </c>
      <c r="G33" s="35">
        <v>0.1105129</v>
      </c>
    </row>
    <row r="34" spans="1:7" ht="12">
      <c r="A34" s="21" t="s">
        <v>42</v>
      </c>
      <c r="B34" s="31">
        <v>-0.03514749</v>
      </c>
      <c r="C34" s="15">
        <v>-0.02925873</v>
      </c>
      <c r="D34" s="15">
        <v>-0.00818609</v>
      </c>
      <c r="E34" s="15">
        <v>0.01092044</v>
      </c>
      <c r="F34" s="27">
        <v>-0.009720524</v>
      </c>
      <c r="G34" s="37">
        <v>-0.0127891</v>
      </c>
    </row>
    <row r="35" spans="1:7" ht="12.75" thickBot="1">
      <c r="A35" s="22" t="s">
        <v>43</v>
      </c>
      <c r="B35" s="32">
        <v>-0.003252236</v>
      </c>
      <c r="C35" s="16">
        <v>0.001495131</v>
      </c>
      <c r="D35" s="16">
        <v>-0.0003592208</v>
      </c>
      <c r="E35" s="16">
        <v>0.001921754</v>
      </c>
      <c r="F35" s="28">
        <v>-0.0008709811</v>
      </c>
      <c r="G35" s="38">
        <v>0.0001493264</v>
      </c>
    </row>
    <row r="36" spans="1:7" ht="12">
      <c r="A36" s="4" t="s">
        <v>44</v>
      </c>
      <c r="B36" s="3">
        <v>20.81909</v>
      </c>
      <c r="C36" s="3">
        <v>20.81909</v>
      </c>
      <c r="D36" s="3">
        <v>20.8252</v>
      </c>
      <c r="E36" s="3">
        <v>20.82825</v>
      </c>
      <c r="F36" s="3">
        <v>20.83435</v>
      </c>
      <c r="G36" s="3"/>
    </row>
    <row r="37" spans="1:6" ht="12">
      <c r="A37" s="4" t="s">
        <v>45</v>
      </c>
      <c r="B37" s="2">
        <v>-0.1536051</v>
      </c>
      <c r="C37" s="2">
        <v>-0.05645752</v>
      </c>
      <c r="D37" s="2">
        <v>0.01475016</v>
      </c>
      <c r="E37" s="2">
        <v>0.07171631</v>
      </c>
      <c r="F37" s="2">
        <v>0.1073202</v>
      </c>
    </row>
    <row r="38" spans="1:7" ht="12">
      <c r="A38" s="4" t="s">
        <v>53</v>
      </c>
      <c r="B38" s="2">
        <v>9.998402E-05</v>
      </c>
      <c r="C38" s="2">
        <v>-0.000128762</v>
      </c>
      <c r="D38" s="2">
        <v>-0.0001821173</v>
      </c>
      <c r="E38" s="2">
        <v>0.0001397487</v>
      </c>
      <c r="F38" s="2">
        <v>0.0002017798</v>
      </c>
      <c r="G38" s="2">
        <v>0.0002147955</v>
      </c>
    </row>
    <row r="39" spans="1:7" ht="12.75" thickBot="1">
      <c r="A39" s="4" t="s">
        <v>54</v>
      </c>
      <c r="B39" s="2">
        <v>0.0001932535</v>
      </c>
      <c r="C39" s="2">
        <v>-5.868904E-05</v>
      </c>
      <c r="D39" s="2">
        <v>-5.031292E-05</v>
      </c>
      <c r="E39" s="2">
        <v>-2.236044E-05</v>
      </c>
      <c r="F39" s="2">
        <v>3.155524E-05</v>
      </c>
      <c r="G39" s="2">
        <v>0.001033095</v>
      </c>
    </row>
    <row r="40" spans="2:7" ht="12.75" thickBot="1">
      <c r="B40" s="7" t="s">
        <v>46</v>
      </c>
      <c r="C40" s="18">
        <v>-0.003763</v>
      </c>
      <c r="D40" s="17" t="s">
        <v>47</v>
      </c>
      <c r="E40" s="18">
        <v>3.11626</v>
      </c>
      <c r="F40" s="17" t="s">
        <v>48</v>
      </c>
      <c r="G40" s="8">
        <v>55.161876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0.003764</v>
      </c>
      <c r="D4">
        <v>0.003763</v>
      </c>
      <c r="E4">
        <v>0.003763</v>
      </c>
      <c r="F4">
        <v>0.002089</v>
      </c>
      <c r="G4">
        <v>0.011727</v>
      </c>
    </row>
    <row r="5" spans="1:7" ht="12.75">
      <c r="A5" t="s">
        <v>13</v>
      </c>
      <c r="B5">
        <v>5.899314</v>
      </c>
      <c r="C5">
        <v>2.41601</v>
      </c>
      <c r="D5">
        <v>0.386176</v>
      </c>
      <c r="E5">
        <v>-2.482588</v>
      </c>
      <c r="F5">
        <v>-7.035599</v>
      </c>
      <c r="G5">
        <v>7.164678</v>
      </c>
    </row>
    <row r="6" spans="1:7" ht="12.75">
      <c r="A6" t="s">
        <v>14</v>
      </c>
      <c r="B6" s="52">
        <v>-57.47282</v>
      </c>
      <c r="C6" s="52">
        <v>75.57552</v>
      </c>
      <c r="D6" s="52">
        <v>107.105</v>
      </c>
      <c r="E6" s="52">
        <v>-82.13983</v>
      </c>
      <c r="F6" s="52">
        <v>-118.9552</v>
      </c>
      <c r="G6" s="52">
        <v>0.01036134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-3.919947</v>
      </c>
      <c r="C8" s="52">
        <v>-0.3277658</v>
      </c>
      <c r="D8" s="52">
        <v>-1.871622</v>
      </c>
      <c r="E8" s="52">
        <v>0.3395756</v>
      </c>
      <c r="F8" s="52">
        <v>-2.317826</v>
      </c>
      <c r="G8" s="52">
        <v>-1.323535</v>
      </c>
    </row>
    <row r="9" spans="1:7" ht="12.75">
      <c r="A9" t="s">
        <v>17</v>
      </c>
      <c r="B9" s="52">
        <v>0.4365465</v>
      </c>
      <c r="C9" s="52">
        <v>0.9925899</v>
      </c>
      <c r="D9" s="52">
        <v>0.5539269</v>
      </c>
      <c r="E9" s="52">
        <v>0.2692184</v>
      </c>
      <c r="F9" s="52">
        <v>-1.727758</v>
      </c>
      <c r="G9" s="52">
        <v>0.2694444</v>
      </c>
    </row>
    <row r="10" spans="1:7" ht="12.75">
      <c r="A10" t="s">
        <v>18</v>
      </c>
      <c r="B10" s="52">
        <v>0.1256558</v>
      </c>
      <c r="C10" s="52">
        <v>-0.8826051</v>
      </c>
      <c r="D10" s="52">
        <v>0.2304832</v>
      </c>
      <c r="E10" s="52">
        <v>-0.3659399</v>
      </c>
      <c r="F10" s="52">
        <v>-1.809831</v>
      </c>
      <c r="G10" s="52">
        <v>-0.468488</v>
      </c>
    </row>
    <row r="11" spans="1:7" ht="12.75">
      <c r="A11" t="s">
        <v>19</v>
      </c>
      <c r="B11" s="52">
        <v>1.577621</v>
      </c>
      <c r="C11" s="52">
        <v>0.0253889</v>
      </c>
      <c r="D11" s="52">
        <v>-0.6111438</v>
      </c>
      <c r="E11" s="52">
        <v>-0.6262295</v>
      </c>
      <c r="F11" s="52">
        <v>13.27623</v>
      </c>
      <c r="G11" s="52">
        <v>1.709196</v>
      </c>
    </row>
    <row r="12" spans="1:7" ht="12.75">
      <c r="A12" t="s">
        <v>20</v>
      </c>
      <c r="B12" s="52">
        <v>0.02971554</v>
      </c>
      <c r="C12" s="52">
        <v>0.0134635</v>
      </c>
      <c r="D12" s="52">
        <v>-0.02677685</v>
      </c>
      <c r="E12" s="52">
        <v>0.036746</v>
      </c>
      <c r="F12" s="52">
        <v>-0.2696749</v>
      </c>
      <c r="G12" s="52">
        <v>-0.02608854</v>
      </c>
    </row>
    <row r="13" spans="1:7" ht="12.75">
      <c r="A13" t="s">
        <v>21</v>
      </c>
      <c r="B13" s="52">
        <v>0.06822312</v>
      </c>
      <c r="C13" s="52">
        <v>0.1313597</v>
      </c>
      <c r="D13" s="52">
        <v>0.03074365</v>
      </c>
      <c r="E13" s="52">
        <v>0.1311714</v>
      </c>
      <c r="F13" s="52">
        <v>-0.1504531</v>
      </c>
      <c r="G13" s="52">
        <v>0.06033753</v>
      </c>
    </row>
    <row r="14" spans="1:7" ht="12.75">
      <c r="A14" t="s">
        <v>22</v>
      </c>
      <c r="B14" s="52">
        <v>-0.03627919</v>
      </c>
      <c r="C14" s="52">
        <v>-0.06092634</v>
      </c>
      <c r="D14" s="52">
        <v>-0.01952993</v>
      </c>
      <c r="E14" s="52">
        <v>0.08515863</v>
      </c>
      <c r="F14" s="52">
        <v>0.01019427</v>
      </c>
      <c r="G14" s="52">
        <v>-0.002754481</v>
      </c>
    </row>
    <row r="15" spans="1:7" ht="12.75">
      <c r="A15" t="s">
        <v>23</v>
      </c>
      <c r="B15" s="52">
        <v>-0.4022408</v>
      </c>
      <c r="C15" s="52">
        <v>0.001661482</v>
      </c>
      <c r="D15" s="52">
        <v>0.007875548</v>
      </c>
      <c r="E15" s="52">
        <v>-0.1217803</v>
      </c>
      <c r="F15" s="52">
        <v>-0.3651384</v>
      </c>
      <c r="G15" s="52">
        <v>-0.1338975</v>
      </c>
    </row>
    <row r="16" spans="1:7" ht="12.75">
      <c r="A16" t="s">
        <v>24</v>
      </c>
      <c r="B16" s="52">
        <v>0.006987472</v>
      </c>
      <c r="C16" s="52">
        <v>0.01877078</v>
      </c>
      <c r="D16" s="52">
        <v>0.01108689</v>
      </c>
      <c r="E16" s="52">
        <v>-0.04496565</v>
      </c>
      <c r="F16" s="52">
        <v>-0.02930317</v>
      </c>
      <c r="G16" s="52">
        <v>-0.006537561</v>
      </c>
    </row>
    <row r="17" spans="1:7" ht="12.75">
      <c r="A17" t="s">
        <v>25</v>
      </c>
      <c r="B17" s="52">
        <v>-0.03604784</v>
      </c>
      <c r="C17" s="52">
        <v>-0.04677027</v>
      </c>
      <c r="D17" s="52">
        <v>-0.05535109</v>
      </c>
      <c r="E17" s="52">
        <v>-0.04232407</v>
      </c>
      <c r="F17" s="52">
        <v>-0.02926102</v>
      </c>
      <c r="G17" s="52">
        <v>-0.04387906</v>
      </c>
    </row>
    <row r="18" spans="1:7" ht="12.75">
      <c r="A18" t="s">
        <v>26</v>
      </c>
      <c r="B18" s="52">
        <v>0.01448986</v>
      </c>
      <c r="C18" s="52">
        <v>-0.005798616</v>
      </c>
      <c r="D18" s="52">
        <v>-0.009848837</v>
      </c>
      <c r="E18" s="52">
        <v>0.0521124</v>
      </c>
      <c r="F18" s="52">
        <v>0.0223081</v>
      </c>
      <c r="G18" s="52">
        <v>0.01383187</v>
      </c>
    </row>
    <row r="19" spans="1:7" ht="12.75">
      <c r="A19" t="s">
        <v>27</v>
      </c>
      <c r="B19" s="52">
        <v>-0.2069593</v>
      </c>
      <c r="C19" s="52">
        <v>-0.2034327</v>
      </c>
      <c r="D19" s="52">
        <v>-0.2009253</v>
      </c>
      <c r="E19" s="52">
        <v>-0.1961621</v>
      </c>
      <c r="F19" s="52">
        <v>-0.1683562</v>
      </c>
      <c r="G19" s="52">
        <v>-0.1969037</v>
      </c>
    </row>
    <row r="20" spans="1:7" ht="12.75">
      <c r="A20" t="s">
        <v>28</v>
      </c>
      <c r="B20" s="52">
        <v>-0.008554522</v>
      </c>
      <c r="C20" s="52">
        <v>0.00433656</v>
      </c>
      <c r="D20" s="52">
        <v>0.002460766</v>
      </c>
      <c r="E20" s="52">
        <v>-0.005169573</v>
      </c>
      <c r="F20" s="52">
        <v>-0.002436409</v>
      </c>
      <c r="G20" s="52">
        <v>-0.001169571</v>
      </c>
    </row>
    <row r="21" spans="1:7" ht="12.75">
      <c r="A21" t="s">
        <v>29</v>
      </c>
      <c r="B21" s="52">
        <v>-114.3725</v>
      </c>
      <c r="C21" s="52">
        <v>34.88896</v>
      </c>
      <c r="D21" s="52">
        <v>29.67858</v>
      </c>
      <c r="E21" s="52">
        <v>13.56137</v>
      </c>
      <c r="F21" s="52">
        <v>-16.89163</v>
      </c>
      <c r="G21" s="52">
        <v>0.01841731</v>
      </c>
    </row>
    <row r="22" spans="1:7" ht="12.75">
      <c r="A22" t="s">
        <v>30</v>
      </c>
      <c r="B22" s="52">
        <v>117.9918</v>
      </c>
      <c r="C22" s="52">
        <v>48.32057</v>
      </c>
      <c r="D22" s="52">
        <v>7.723528</v>
      </c>
      <c r="E22" s="52">
        <v>-49.65217</v>
      </c>
      <c r="F22" s="52">
        <v>-140.7213</v>
      </c>
      <c r="G22" s="52">
        <v>0</v>
      </c>
    </row>
    <row r="23" spans="1:7" ht="12.75">
      <c r="A23" t="s">
        <v>31</v>
      </c>
      <c r="B23" s="52">
        <v>-2.271582</v>
      </c>
      <c r="C23" s="52">
        <v>-3.375389</v>
      </c>
      <c r="D23" s="52">
        <v>-3.223942</v>
      </c>
      <c r="E23" s="52">
        <v>-4.06442</v>
      </c>
      <c r="F23" s="52">
        <v>6.303077</v>
      </c>
      <c r="G23" s="52">
        <v>-2.052825</v>
      </c>
    </row>
    <row r="24" spans="1:7" ht="12.75">
      <c r="A24" t="s">
        <v>32</v>
      </c>
      <c r="B24" s="52">
        <v>-3.978847</v>
      </c>
      <c r="C24" s="52">
        <v>-5.543158</v>
      </c>
      <c r="D24" s="52">
        <v>-2.404397</v>
      </c>
      <c r="E24" s="52">
        <v>0.08550835</v>
      </c>
      <c r="F24" s="52">
        <v>0.09085672</v>
      </c>
      <c r="G24" s="52">
        <v>-2.455035</v>
      </c>
    </row>
    <row r="25" spans="1:7" ht="12.75">
      <c r="A25" t="s">
        <v>33</v>
      </c>
      <c r="B25" s="52">
        <v>-0.2909744</v>
      </c>
      <c r="C25" s="52">
        <v>-0.7633397</v>
      </c>
      <c r="D25" s="52">
        <v>-0.606247</v>
      </c>
      <c r="E25" s="52">
        <v>-1.080311</v>
      </c>
      <c r="F25" s="52">
        <v>-1.394936</v>
      </c>
      <c r="G25" s="52">
        <v>-0.8179038</v>
      </c>
    </row>
    <row r="26" spans="1:7" ht="12.75">
      <c r="A26" t="s">
        <v>34</v>
      </c>
      <c r="B26" s="52">
        <v>-0.2062817</v>
      </c>
      <c r="C26" s="52">
        <v>-0.83712</v>
      </c>
      <c r="D26" s="52">
        <v>-0.04536638</v>
      </c>
      <c r="E26" s="52">
        <v>0.9405262</v>
      </c>
      <c r="F26" s="52">
        <v>1.928279</v>
      </c>
      <c r="G26" s="52">
        <v>0.2416968</v>
      </c>
    </row>
    <row r="27" spans="1:7" ht="12.75">
      <c r="A27" t="s">
        <v>35</v>
      </c>
      <c r="B27" s="52">
        <v>-0.1629479</v>
      </c>
      <c r="C27" s="52">
        <v>0.09359085</v>
      </c>
      <c r="D27" s="52">
        <v>0.2730185</v>
      </c>
      <c r="E27" s="52">
        <v>0.07950749</v>
      </c>
      <c r="F27" s="52">
        <v>0.3720908</v>
      </c>
      <c r="G27" s="52">
        <v>0.1334974</v>
      </c>
    </row>
    <row r="28" spans="1:7" ht="12.75">
      <c r="A28" t="s">
        <v>36</v>
      </c>
      <c r="B28" s="52">
        <v>-0.1622574</v>
      </c>
      <c r="C28" s="52">
        <v>0.1827518</v>
      </c>
      <c r="D28" s="52">
        <v>0.3800469</v>
      </c>
      <c r="E28" s="52">
        <v>-0.02518734</v>
      </c>
      <c r="F28" s="52">
        <v>-0.1773367</v>
      </c>
      <c r="G28" s="52">
        <v>0.08226005</v>
      </c>
    </row>
    <row r="29" spans="1:7" ht="12.75">
      <c r="A29" t="s">
        <v>37</v>
      </c>
      <c r="B29" s="52">
        <v>0.04094475</v>
      </c>
      <c r="C29" s="52">
        <v>0.02299708</v>
      </c>
      <c r="D29" s="52">
        <v>-0.00906866</v>
      </c>
      <c r="E29" s="52">
        <v>0.001430311</v>
      </c>
      <c r="F29" s="52">
        <v>-0.1017034</v>
      </c>
      <c r="G29" s="52">
        <v>-0.003967693</v>
      </c>
    </row>
    <row r="30" spans="1:7" ht="12.75">
      <c r="A30" t="s">
        <v>38</v>
      </c>
      <c r="B30" s="52">
        <v>-0.1001837</v>
      </c>
      <c r="C30" s="52">
        <v>-0.05489895</v>
      </c>
      <c r="D30" s="52">
        <v>-0.02019016</v>
      </c>
      <c r="E30" s="52">
        <v>0.01670953</v>
      </c>
      <c r="F30" s="52">
        <v>0.3548602</v>
      </c>
      <c r="G30" s="52">
        <v>0.01884438</v>
      </c>
    </row>
    <row r="31" spans="1:7" ht="12.75">
      <c r="A31" t="s">
        <v>39</v>
      </c>
      <c r="B31" s="52">
        <v>-0.01324934</v>
      </c>
      <c r="C31" s="52">
        <v>0.004454428</v>
      </c>
      <c r="D31" s="52">
        <v>-0.01799392</v>
      </c>
      <c r="E31" s="52">
        <v>0.04031941</v>
      </c>
      <c r="F31" s="52">
        <v>0.01883434</v>
      </c>
      <c r="G31" s="52">
        <v>0.007042839</v>
      </c>
    </row>
    <row r="32" spans="1:7" ht="12.75">
      <c r="A32" t="s">
        <v>40</v>
      </c>
      <c r="B32" s="52">
        <v>-0.03115786</v>
      </c>
      <c r="C32" s="52">
        <v>-0.04717329</v>
      </c>
      <c r="D32" s="52">
        <v>0.002175682</v>
      </c>
      <c r="E32" s="52">
        <v>0.09821592</v>
      </c>
      <c r="F32" s="52">
        <v>0.01658782</v>
      </c>
      <c r="G32" s="52">
        <v>0.01050924</v>
      </c>
    </row>
    <row r="33" spans="1:7" ht="12.75">
      <c r="A33" t="s">
        <v>41</v>
      </c>
      <c r="B33" s="52">
        <v>0.1379863</v>
      </c>
      <c r="C33" s="52">
        <v>0.1053314</v>
      </c>
      <c r="D33" s="52">
        <v>0.1072138</v>
      </c>
      <c r="E33" s="52">
        <v>0.1147264</v>
      </c>
      <c r="F33" s="52">
        <v>0.08846006</v>
      </c>
      <c r="G33" s="52">
        <v>0.1105129</v>
      </c>
    </row>
    <row r="34" spans="1:7" ht="12.75">
      <c r="A34" t="s">
        <v>42</v>
      </c>
      <c r="B34" s="52">
        <v>-0.03514749</v>
      </c>
      <c r="C34" s="52">
        <v>-0.02925873</v>
      </c>
      <c r="D34" s="52">
        <v>-0.00818609</v>
      </c>
      <c r="E34" s="52">
        <v>0.01092044</v>
      </c>
      <c r="F34" s="52">
        <v>-0.009720524</v>
      </c>
      <c r="G34" s="52">
        <v>-0.0127891</v>
      </c>
    </row>
    <row r="35" spans="1:7" ht="12.75">
      <c r="A35" t="s">
        <v>43</v>
      </c>
      <c r="B35" s="52">
        <v>-0.003252236</v>
      </c>
      <c r="C35" s="52">
        <v>0.001495131</v>
      </c>
      <c r="D35" s="52">
        <v>-0.0003592208</v>
      </c>
      <c r="E35" s="52">
        <v>0.001921754</v>
      </c>
      <c r="F35" s="52">
        <v>-0.0008709811</v>
      </c>
      <c r="G35" s="52">
        <v>0.0001493264</v>
      </c>
    </row>
    <row r="36" spans="1:6" ht="12.75">
      <c r="A36" t="s">
        <v>44</v>
      </c>
      <c r="B36" s="52">
        <v>20.81909</v>
      </c>
      <c r="C36" s="52">
        <v>20.81909</v>
      </c>
      <c r="D36" s="52">
        <v>20.8252</v>
      </c>
      <c r="E36" s="52">
        <v>20.82825</v>
      </c>
      <c r="F36" s="52">
        <v>20.83435</v>
      </c>
    </row>
    <row r="37" spans="1:6" ht="12.75">
      <c r="A37" t="s">
        <v>45</v>
      </c>
      <c r="B37" s="52">
        <v>-0.1536051</v>
      </c>
      <c r="C37" s="52">
        <v>-0.05645752</v>
      </c>
      <c r="D37" s="52">
        <v>0.01475016</v>
      </c>
      <c r="E37" s="52">
        <v>0.07171631</v>
      </c>
      <c r="F37" s="52">
        <v>0.1073202</v>
      </c>
    </row>
    <row r="38" spans="1:7" ht="12.75">
      <c r="A38" t="s">
        <v>55</v>
      </c>
      <c r="B38" s="52">
        <v>9.998402E-05</v>
      </c>
      <c r="C38" s="52">
        <v>-0.000128762</v>
      </c>
      <c r="D38" s="52">
        <v>-0.0001821173</v>
      </c>
      <c r="E38" s="52">
        <v>0.0001397487</v>
      </c>
      <c r="F38" s="52">
        <v>0.0002017798</v>
      </c>
      <c r="G38" s="52">
        <v>0.0002147955</v>
      </c>
    </row>
    <row r="39" spans="1:7" ht="12.75">
      <c r="A39" t="s">
        <v>56</v>
      </c>
      <c r="B39" s="52">
        <v>0.0001932535</v>
      </c>
      <c r="C39" s="52">
        <v>-5.868904E-05</v>
      </c>
      <c r="D39" s="52">
        <v>-5.031292E-05</v>
      </c>
      <c r="E39" s="52">
        <v>-2.236044E-05</v>
      </c>
      <c r="F39" s="52">
        <v>3.155524E-05</v>
      </c>
      <c r="G39" s="52">
        <v>0.001033095</v>
      </c>
    </row>
    <row r="40" spans="2:7" ht="12.75">
      <c r="B40" t="s">
        <v>46</v>
      </c>
      <c r="C40">
        <v>-0.003763</v>
      </c>
      <c r="D40" t="s">
        <v>47</v>
      </c>
      <c r="E40">
        <v>3.11626</v>
      </c>
      <c r="F40" t="s">
        <v>48</v>
      </c>
      <c r="G40">
        <v>55.161876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9.998402707362893E-05</v>
      </c>
      <c r="C50">
        <f>-0.017/(C7*C7+C22*C22)*(C21*C22+C6*C7)</f>
        <v>-0.00012876197281945146</v>
      </c>
      <c r="D50">
        <f>-0.017/(D7*D7+D22*D22)*(D21*D22+D6*D7)</f>
        <v>-0.00018211735933015868</v>
      </c>
      <c r="E50">
        <f>-0.017/(E7*E7+E22*E22)*(E21*E22+E6*E7)</f>
        <v>0.00013974873546761439</v>
      </c>
      <c r="F50">
        <f>-0.017/(F7*F7+F22*F22)*(F21*F22+F6*F7)</f>
        <v>0.00020177979052615137</v>
      </c>
      <c r="G50">
        <f>(B50*B$4+C50*C$4+D50*D$4+E50*E$4+F50*F$4)/SUM(B$4:F$4)</f>
        <v>2.166817768631091E-07</v>
      </c>
    </row>
    <row r="51" spans="1:7" ht="12.75">
      <c r="A51" t="s">
        <v>59</v>
      </c>
      <c r="B51">
        <f>-0.017/(B7*B7+B22*B22)*(B21*B7-B6*B22)</f>
        <v>0.00019325352046743337</v>
      </c>
      <c r="C51">
        <f>-0.017/(C7*C7+C22*C22)*(C21*C7-C6*C22)</f>
        <v>-5.868904680790396E-05</v>
      </c>
      <c r="D51">
        <f>-0.017/(D7*D7+D22*D22)*(D21*D7-D6*D22)</f>
        <v>-5.031292714759275E-05</v>
      </c>
      <c r="E51">
        <f>-0.017/(E7*E7+E22*E22)*(E21*E7-E6*E22)</f>
        <v>-2.23604462029277E-05</v>
      </c>
      <c r="F51">
        <f>-0.017/(F7*F7+F22*F22)*(F21*F7-F6*F22)</f>
        <v>3.155524244365677E-05</v>
      </c>
      <c r="G51">
        <f>(B51*B$4+C51*C$4+D51*D$4+E51*E$4+F51*F$4)/SUM(B$4:F$4)</f>
        <v>5.304931017481559E-07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10000.005536368419</v>
      </c>
      <c r="C62">
        <f>C7+(2/0.017)*(C8*C50-C23*C51)</f>
        <v>9999.981659459767</v>
      </c>
      <c r="D62">
        <f>D7+(2/0.017)*(D8*D50-D23*D51)</f>
        <v>10000.021017517332</v>
      </c>
      <c r="E62">
        <f>E7+(2/0.017)*(E8*E50-E23*E51)</f>
        <v>9999.994890943051</v>
      </c>
      <c r="F62">
        <f>F7+(2/0.017)*(F8*F50-F23*F51)</f>
        <v>9999.921578168514</v>
      </c>
    </row>
    <row r="63" spans="1:6" ht="12.75">
      <c r="A63" t="s">
        <v>67</v>
      </c>
      <c r="B63">
        <f>B8+(3/0.017)*(B9*B50-B24*B51)</f>
        <v>-3.7765516116659676</v>
      </c>
      <c r="C63">
        <f>C8+(3/0.017)*(C9*C50-C24*C51)</f>
        <v>-0.4077300046559299</v>
      </c>
      <c r="D63">
        <f>D8+(3/0.017)*(D9*D50-D24*D51)</f>
        <v>-1.9107723450679113</v>
      </c>
      <c r="E63">
        <f>E8+(3/0.017)*(E9*E50-E24*E51)</f>
        <v>0.34655235338082774</v>
      </c>
      <c r="F63">
        <f>F8+(3/0.017)*(F9*F50-F24*F51)</f>
        <v>-2.3798542917318444</v>
      </c>
    </row>
    <row r="64" spans="1:6" ht="12.75">
      <c r="A64" t="s">
        <v>68</v>
      </c>
      <c r="B64">
        <f>B9+(4/0.017)*(B10*B50-B25*B51)</f>
        <v>0.4527336529588371</v>
      </c>
      <c r="C64">
        <f>C9+(4/0.017)*(C10*C50-C25*C51)</f>
        <v>1.0087890281206773</v>
      </c>
      <c r="D64">
        <f>D9+(4/0.017)*(D10*D50-D25*D51)</f>
        <v>0.5368734757886091</v>
      </c>
      <c r="E64">
        <f>E9+(4/0.017)*(E10*E50-E25*E51)</f>
        <v>0.25150172369880563</v>
      </c>
      <c r="F64">
        <f>F9+(4/0.017)*(F10*F50-F25*F51)</f>
        <v>-1.8033273591516117</v>
      </c>
    </row>
    <row r="65" spans="1:6" ht="12.75">
      <c r="A65" t="s">
        <v>69</v>
      </c>
      <c r="B65">
        <f>B10+(5/0.017)*(B11*B50-B26*B51)</f>
        <v>0.1837739075026272</v>
      </c>
      <c r="C65">
        <f>C10+(5/0.017)*(C11*C50-C26*C51)</f>
        <v>-0.8980165410928084</v>
      </c>
      <c r="D65">
        <f>D10+(5/0.017)*(D11*D50-D26*D51)</f>
        <v>0.262547135192679</v>
      </c>
      <c r="E65">
        <f>E10+(5/0.017)*(E11*E50-E26*E51)</f>
        <v>-0.3854940750705801</v>
      </c>
      <c r="F65">
        <f>F10+(5/0.017)*(F11*F50-F26*F51)</f>
        <v>-1.0398228832255896</v>
      </c>
    </row>
    <row r="66" spans="1:6" ht="12.75">
      <c r="A66" t="s">
        <v>70</v>
      </c>
      <c r="B66">
        <f>B11+(6/0.017)*(B12*B50-B27*B51)</f>
        <v>1.5897838240059916</v>
      </c>
      <c r="C66">
        <f>C11+(6/0.017)*(C12*C50-C27*C51)</f>
        <v>0.026715666219548292</v>
      </c>
      <c r="D66">
        <f>D11+(6/0.017)*(D12*D50-D27*D51)</f>
        <v>-0.6045745450187207</v>
      </c>
      <c r="E66">
        <f>E11+(6/0.017)*(E12*E50-E27*E51)</f>
        <v>-0.6237896070636348</v>
      </c>
      <c r="F66">
        <f>F11+(6/0.017)*(F12*F50-F27*F51)</f>
        <v>13.252880696386866</v>
      </c>
    </row>
    <row r="67" spans="1:6" ht="12.75">
      <c r="A67" t="s">
        <v>71</v>
      </c>
      <c r="B67">
        <f>B12+(7/0.017)*(B13*B50-B28*B51)</f>
        <v>0.04543590778489057</v>
      </c>
      <c r="C67">
        <f>C12+(7/0.017)*(C13*C50-C28*C51)</f>
        <v>0.010915250809658932</v>
      </c>
      <c r="D67">
        <f>D12+(7/0.017)*(D13*D50-D28*D51)</f>
        <v>-0.021208836031330305</v>
      </c>
      <c r="E67">
        <f>E12+(7/0.017)*(E13*E50-E28*E51)</f>
        <v>0.044062168225244856</v>
      </c>
      <c r="F67">
        <f>F12+(7/0.017)*(F13*F50-F28*F51)</f>
        <v>-0.27987122041620377</v>
      </c>
    </row>
    <row r="68" spans="1:6" ht="12.75">
      <c r="A68" t="s">
        <v>72</v>
      </c>
      <c r="B68">
        <f>B13+(8/0.017)*(B14*B50-B29*B51)</f>
        <v>0.06279250513066904</v>
      </c>
      <c r="C68">
        <f>C13+(8/0.017)*(C14*C50-C29*C51)</f>
        <v>0.1356866046774747</v>
      </c>
      <c r="D68">
        <f>D13+(8/0.017)*(D14*D50-D29*D51)</f>
        <v>0.032202693976280734</v>
      </c>
      <c r="E68">
        <f>E13+(8/0.017)*(E14*E50-E29*E51)</f>
        <v>0.13678683211709336</v>
      </c>
      <c r="F68">
        <f>F13+(8/0.017)*(F14*F50-F29*F51)</f>
        <v>-0.14797485383081824</v>
      </c>
    </row>
    <row r="69" spans="1:6" ht="12.75">
      <c r="A69" t="s">
        <v>73</v>
      </c>
      <c r="B69">
        <f>B14+(9/0.017)*(B15*B50-B30*B51)</f>
        <v>-0.04732102652175204</v>
      </c>
      <c r="C69">
        <f>C14+(9/0.017)*(C15*C50-C30*C51)</f>
        <v>-0.06274534733631819</v>
      </c>
      <c r="D69">
        <f>D14+(9/0.017)*(D15*D50-D30*D51)</f>
        <v>-0.02082704179340855</v>
      </c>
      <c r="E69">
        <f>E14+(9/0.017)*(E15*E50-E30*E51)</f>
        <v>0.07634656567946885</v>
      </c>
      <c r="F69">
        <f>F14+(9/0.017)*(F15*F50-F30*F51)</f>
        <v>-0.03473968562276043</v>
      </c>
    </row>
    <row r="70" spans="1:6" ht="12.75">
      <c r="A70" t="s">
        <v>74</v>
      </c>
      <c r="B70">
        <f>B15+(10/0.017)*(B16*B50-B31*B51)</f>
        <v>-0.4003236722420622</v>
      </c>
      <c r="C70">
        <f>C15+(10/0.017)*(C16*C50-C31*C51)</f>
        <v>0.0003935193348438438</v>
      </c>
      <c r="D70">
        <f>D15+(10/0.017)*(D16*D50-D31*D51)</f>
        <v>0.006155288049386144</v>
      </c>
      <c r="E70">
        <f>E15+(10/0.017)*(E16*E50-E31*E51)</f>
        <v>-0.12494637807572972</v>
      </c>
      <c r="F70">
        <f>F15+(10/0.017)*(F16*F50-F31*F51)</f>
        <v>-0.3689661115701873</v>
      </c>
    </row>
    <row r="71" spans="1:6" ht="12.75">
      <c r="A71" t="s">
        <v>75</v>
      </c>
      <c r="B71">
        <f>B16+(11/0.017)*(B17*B50-B32*B51)</f>
        <v>0.008551515363057727</v>
      </c>
      <c r="C71">
        <f>C16+(11/0.017)*(C17*C50-C32*C51)</f>
        <v>0.020876100288568317</v>
      </c>
      <c r="D71">
        <f>D16+(11/0.017)*(D17*D50-D32*D51)</f>
        <v>0.01768032835558183</v>
      </c>
      <c r="E71">
        <f>E16+(11/0.017)*(E17*E50-E32*E51)</f>
        <v>-0.04737179224329584</v>
      </c>
      <c r="F71">
        <f>F16+(11/0.017)*(F17*F50-F32*F51)</f>
        <v>-0.03346227981451917</v>
      </c>
    </row>
    <row r="72" spans="1:6" ht="12.75">
      <c r="A72" t="s">
        <v>76</v>
      </c>
      <c r="B72">
        <f>B17+(12/0.017)*(B18*B50-B33*B51)</f>
        <v>-0.05384848731534751</v>
      </c>
      <c r="C72">
        <f>C17+(12/0.017)*(C18*C50-C33*C51)</f>
        <v>-0.04187960597595919</v>
      </c>
      <c r="D72">
        <f>D17+(12/0.017)*(D18*D50-D33*D51)</f>
        <v>-0.05027728932080253</v>
      </c>
      <c r="E72">
        <f>E17+(12/0.017)*(E18*E50-E33*E51)</f>
        <v>-0.03537255788416136</v>
      </c>
      <c r="F72">
        <f>F17+(12/0.017)*(F18*F50-F33*F51)</f>
        <v>-0.028053999925772226</v>
      </c>
    </row>
    <row r="73" spans="1:6" ht="12.75">
      <c r="A73" t="s">
        <v>77</v>
      </c>
      <c r="B73">
        <f>B18+(13/0.017)*(B19*B50-B34*B51)</f>
        <v>0.0038602585299300027</v>
      </c>
      <c r="C73">
        <f>C18+(13/0.017)*(C19*C50-C34*C51)</f>
        <v>0.012919264857365373</v>
      </c>
      <c r="D73">
        <f>D18+(13/0.017)*(D19*D50-D34*D51)</f>
        <v>0.017818312753808338</v>
      </c>
      <c r="E73">
        <f>E18+(13/0.017)*(E19*E50-E34*E51)</f>
        <v>0.03133593802135221</v>
      </c>
      <c r="F73">
        <f>F18+(13/0.017)*(F19*F50-F34*F51)</f>
        <v>-0.0034350699186842942</v>
      </c>
    </row>
    <row r="74" spans="1:6" ht="12.75">
      <c r="A74" t="s">
        <v>78</v>
      </c>
      <c r="B74">
        <f>B19+(14/0.017)*(B20*B50-B35*B51)</f>
        <v>-0.20714608429647216</v>
      </c>
      <c r="C74">
        <f>C19+(14/0.017)*(C20*C50-C35*C51)</f>
        <v>-0.20382028275920575</v>
      </c>
      <c r="D74">
        <f>D19+(14/0.017)*(D20*D50-D35*D51)</f>
        <v>-0.20130924724594448</v>
      </c>
      <c r="E74">
        <f>E19+(14/0.017)*(E20*E50-E35*E51)</f>
        <v>-0.1967216635398914</v>
      </c>
      <c r="F74">
        <f>F19+(14/0.017)*(F20*F50-F35*F51)</f>
        <v>-0.16873842806413786</v>
      </c>
    </row>
    <row r="75" spans="1:6" ht="12.75">
      <c r="A75" t="s">
        <v>79</v>
      </c>
      <c r="B75" s="52">
        <f>B20</f>
        <v>-0.008554522</v>
      </c>
      <c r="C75" s="52">
        <f>C20</f>
        <v>0.00433656</v>
      </c>
      <c r="D75" s="52">
        <f>D20</f>
        <v>0.002460766</v>
      </c>
      <c r="E75" s="52">
        <f>E20</f>
        <v>-0.005169573</v>
      </c>
      <c r="F75" s="52">
        <f>F20</f>
        <v>-0.002436409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117.87595700306073</v>
      </c>
      <c r="C82">
        <f>C22+(2/0.017)*(C8*C51+C23*C50)</f>
        <v>48.373965059888384</v>
      </c>
      <c r="D82">
        <f>D22+(2/0.017)*(D8*D51+D23*D50)</f>
        <v>7.803681245294991</v>
      </c>
      <c r="E82">
        <f>E22+(2/0.017)*(E8*E51+E23*E50)</f>
        <v>-49.719886543217044</v>
      </c>
      <c r="F82">
        <f>F22+(2/0.017)*(F8*F51+F23*F50)</f>
        <v>-140.5802771770167</v>
      </c>
    </row>
    <row r="83" spans="1:6" ht="12.75">
      <c r="A83" t="s">
        <v>82</v>
      </c>
      <c r="B83">
        <f>B23+(3/0.017)*(B9*B51+B24*B50)</f>
        <v>-2.32689794085831</v>
      </c>
      <c r="C83">
        <f>C23+(3/0.017)*(C9*C51+C24*C50)</f>
        <v>-3.2597136227127463</v>
      </c>
      <c r="D83">
        <f>D23+(3/0.017)*(D9*D51+D24*D50)</f>
        <v>-3.1515868090606065</v>
      </c>
      <c r="E83">
        <f>E23+(3/0.017)*(E9*E51+E24*E50)</f>
        <v>-4.063373557605697</v>
      </c>
      <c r="F83">
        <f>F23+(3/0.017)*(F9*F51+F24*F50)</f>
        <v>6.296691098945093</v>
      </c>
    </row>
    <row r="84" spans="1:6" ht="12.75">
      <c r="A84" t="s">
        <v>83</v>
      </c>
      <c r="B84">
        <f>B24+(4/0.017)*(B10*B51+B25*B50)</f>
        <v>-3.979978615663572</v>
      </c>
      <c r="C84">
        <f>C24+(4/0.017)*(C10*C51+C25*C50)</f>
        <v>-5.507843087592893</v>
      </c>
      <c r="D84">
        <f>D24+(4/0.017)*(D10*D51+D25*D50)</f>
        <v>-2.381147160402003</v>
      </c>
      <c r="E84">
        <f>E24+(4/0.017)*(E10*E51+E25*E50)</f>
        <v>0.051910816655459005</v>
      </c>
      <c r="F84">
        <f>F24+(4/0.017)*(F10*F51+F25*F50)</f>
        <v>0.011190943561309827</v>
      </c>
    </row>
    <row r="85" spans="1:6" ht="12.75">
      <c r="A85" t="s">
        <v>84</v>
      </c>
      <c r="B85">
        <f>B25+(5/0.017)*(B11*B51+B26*B50)</f>
        <v>-0.20736971260712989</v>
      </c>
      <c r="C85">
        <f>C25+(5/0.017)*(C11*C51+C26*C50)</f>
        <v>-0.7320752375452594</v>
      </c>
      <c r="D85">
        <f>D25+(5/0.017)*(D11*D51+D26*D50)</f>
        <v>-0.5947733415252731</v>
      </c>
      <c r="E85">
        <f>E25+(5/0.017)*(E11*E51+E26*E50)</f>
        <v>-1.037534494656001</v>
      </c>
      <c r="F85">
        <f>F25+(5/0.017)*(F11*F51+F26*F50)</f>
        <v>-1.1572823561518453</v>
      </c>
    </row>
    <row r="86" spans="1:6" ht="12.75">
      <c r="A86" t="s">
        <v>85</v>
      </c>
      <c r="B86">
        <f>B26+(6/0.017)*(B12*B51+B27*B50)</f>
        <v>-0.21000507218621184</v>
      </c>
      <c r="C86">
        <f>C26+(6/0.017)*(C12*C51+C27*C50)</f>
        <v>-0.8416521538113697</v>
      </c>
      <c r="D86">
        <f>D26+(6/0.017)*(D12*D51+D27*D50)</f>
        <v>-0.0624396223170549</v>
      </c>
      <c r="E86">
        <f>E26+(6/0.017)*(E12*E51+E27*E50)</f>
        <v>0.9441577579640699</v>
      </c>
      <c r="F86">
        <f>F26+(6/0.017)*(F12*F51+F27*F50)</f>
        <v>1.9517745577047905</v>
      </c>
    </row>
    <row r="87" spans="1:6" ht="12.75">
      <c r="A87" t="s">
        <v>86</v>
      </c>
      <c r="B87">
        <f>B27+(7/0.017)*(B13*B51+B28*B50)</f>
        <v>-0.16419916653532773</v>
      </c>
      <c r="C87">
        <f>C27+(7/0.017)*(C13*C51+C28*C50)</f>
        <v>0.08072696734094434</v>
      </c>
      <c r="D87">
        <f>D27+(7/0.017)*(D13*D51+D28*D50)</f>
        <v>0.24388205375845895</v>
      </c>
      <c r="E87">
        <f>E27+(7/0.017)*(E13*E51+E28*E50)</f>
        <v>0.0768503929626477</v>
      </c>
      <c r="F87">
        <f>F27+(7/0.017)*(F13*F51+F28*F50)</f>
        <v>0.35540175155420645</v>
      </c>
    </row>
    <row r="88" spans="1:6" ht="12.75">
      <c r="A88" t="s">
        <v>87</v>
      </c>
      <c r="B88">
        <f>B28+(8/0.017)*(B14*B51+B29*B50)</f>
        <v>-0.16363022832691007</v>
      </c>
      <c r="C88">
        <f>C28+(8/0.017)*(C14*C51+C29*C50)</f>
        <v>0.1830410044377447</v>
      </c>
      <c r="D88">
        <f>D28+(8/0.017)*(D14*D51+D29*D50)</f>
        <v>0.38128650863865915</v>
      </c>
      <c r="E88">
        <f>E28+(8/0.017)*(E14*E51+E29*E50)</f>
        <v>-0.025989363911178637</v>
      </c>
      <c r="F88">
        <f>F28+(8/0.017)*(F14*F51+F29*F50)</f>
        <v>-0.1868425861583112</v>
      </c>
    </row>
    <row r="89" spans="1:6" ht="12.75">
      <c r="A89" t="s">
        <v>88</v>
      </c>
      <c r="B89">
        <f>B29+(9/0.017)*(B15*B51+B30*B50)</f>
        <v>-0.005511778472879862</v>
      </c>
      <c r="C89">
        <f>C29+(9/0.017)*(C15*C51+C30*C50)</f>
        <v>0.02668781393033126</v>
      </c>
      <c r="D89">
        <f>D29+(9/0.017)*(D15*D51+D30*D50)</f>
        <v>-0.007331799367180103</v>
      </c>
      <c r="E89">
        <f>E29+(9/0.017)*(E15*E51+E30*E50)</f>
        <v>0.004108180282962415</v>
      </c>
      <c r="F89">
        <f>F29+(9/0.017)*(F15*F51+F30*F50)</f>
        <v>-0.06989550148463451</v>
      </c>
    </row>
    <row r="90" spans="1:6" ht="12.75">
      <c r="A90" t="s">
        <v>89</v>
      </c>
      <c r="B90">
        <f>B30+(10/0.017)*(B16*B51+B31*B50)</f>
        <v>-0.1001686228271177</v>
      </c>
      <c r="C90">
        <f>C30+(10/0.017)*(C16*C51+C31*C50)</f>
        <v>-0.05588436183711946</v>
      </c>
      <c r="D90">
        <f>D30+(10/0.017)*(D16*D51+D31*D50)</f>
        <v>-0.018590635702626614</v>
      </c>
      <c r="E90">
        <f>E30+(10/0.017)*(E16*E51+E31*E50)</f>
        <v>0.020615435035355862</v>
      </c>
      <c r="F90">
        <f>F30+(10/0.017)*(F16*F51+F31*F50)</f>
        <v>0.35655180032128275</v>
      </c>
    </row>
    <row r="91" spans="1:6" ht="12.75">
      <c r="A91" t="s">
        <v>90</v>
      </c>
      <c r="B91">
        <f>B31+(11/0.017)*(B17*B51+B32*B50)</f>
        <v>-0.019772767254910242</v>
      </c>
      <c r="C91">
        <f>C31+(11/0.017)*(C17*C51+C32*C50)</f>
        <v>0.01016085817355038</v>
      </c>
      <c r="D91">
        <f>D31+(11/0.017)*(D17*D51+D32*D50)</f>
        <v>-0.01644832559532914</v>
      </c>
      <c r="E91">
        <f>E31+(11/0.017)*(E17*E51+E32*E50)</f>
        <v>0.04981301546142562</v>
      </c>
      <c r="F91">
        <f>F31+(11/0.017)*(F17*F51+F32*F50)</f>
        <v>0.020402647700647352</v>
      </c>
    </row>
    <row r="92" spans="1:6" ht="12.75">
      <c r="A92" t="s">
        <v>91</v>
      </c>
      <c r="B92">
        <f>B32+(12/0.017)*(B18*B51+B33*B50)</f>
        <v>-0.0194425830039505</v>
      </c>
      <c r="C92">
        <f>C32+(12/0.017)*(C18*C51+C33*C50)</f>
        <v>-0.05650672314211038</v>
      </c>
      <c r="D92">
        <f>D32+(12/0.017)*(D18*D51+D33*D50)</f>
        <v>-0.01125723822678747</v>
      </c>
      <c r="E92">
        <f>E32+(12/0.017)*(E18*E51+E33*E50)</f>
        <v>0.10871070551156206</v>
      </c>
      <c r="F92">
        <f>F32+(12/0.017)*(F18*F51+F33*F50)</f>
        <v>0.029684330504015144</v>
      </c>
    </row>
    <row r="93" spans="1:6" ht="12.75">
      <c r="A93" t="s">
        <v>92</v>
      </c>
      <c r="B93">
        <f>B33+(13/0.017)*(B19*B51+B34*B50)</f>
        <v>0.10471409930396029</v>
      </c>
      <c r="C93">
        <f>C33+(13/0.017)*(C19*C51+C34*C50)</f>
        <v>0.11734239292024409</v>
      </c>
      <c r="D93">
        <f>D33+(13/0.017)*(D19*D51+D34*D50)</f>
        <v>0.11608436458680083</v>
      </c>
      <c r="E93">
        <f>E33+(13/0.017)*(E19*E51+E34*E50)</f>
        <v>0.11924763923194663</v>
      </c>
      <c r="F93">
        <f>F33+(13/0.017)*(F19*F51+F34*F50)</f>
        <v>0.08289764599662214</v>
      </c>
    </row>
    <row r="94" spans="1:6" ht="12.75">
      <c r="A94" t="s">
        <v>93</v>
      </c>
      <c r="B94">
        <f>B34+(14/0.017)*(B20*B51+B35*B50)</f>
        <v>-0.03677673023680348</v>
      </c>
      <c r="C94">
        <f>C34+(14/0.017)*(C20*C51+C35*C50)</f>
        <v>-0.02962686789765431</v>
      </c>
      <c r="D94">
        <f>D34+(14/0.017)*(D20*D51+D35*D50)</f>
        <v>-0.008234174232801135</v>
      </c>
      <c r="E94">
        <f>E34+(14/0.017)*(E20*E51+E35*E50)</f>
        <v>0.011236804300278713</v>
      </c>
      <c r="F94">
        <f>F34+(14/0.017)*(F20*F51+F35*F50)</f>
        <v>-0.009928570473432942</v>
      </c>
    </row>
    <row r="95" spans="1:6" ht="12.75">
      <c r="A95" t="s">
        <v>94</v>
      </c>
      <c r="B95" s="52">
        <f>B35</f>
        <v>-0.003252236</v>
      </c>
      <c r="C95" s="52">
        <f>C35</f>
        <v>0.001495131</v>
      </c>
      <c r="D95" s="52">
        <f>D35</f>
        <v>-0.0003592208</v>
      </c>
      <c r="E95" s="52">
        <f>E35</f>
        <v>0.001921754</v>
      </c>
      <c r="F95" s="52">
        <f>F35</f>
        <v>-0.0008709811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-3.7765495208290174</v>
      </c>
      <c r="C103">
        <f>C63*10000/C62</f>
        <v>-0.40773075245615686</v>
      </c>
      <c r="D103">
        <f>D63*10000/D62</f>
        <v>-1.910768329107264</v>
      </c>
      <c r="E103">
        <f>E63*10000/E62</f>
        <v>0.34655253043648915</v>
      </c>
      <c r="F103">
        <f>F63*10000/F62</f>
        <v>-2.379872955131429</v>
      </c>
      <c r="G103">
        <f>AVERAGE(C103:E103)</f>
        <v>-0.6573155170423106</v>
      </c>
      <c r="H103">
        <f>STDEV(C103:E103)</f>
        <v>1.1491709105994552</v>
      </c>
      <c r="I103">
        <f>(B103*B4+C103*C4+D103*D4+E103*E4+F103*F4)/SUM(B4:F4)</f>
        <v>-1.3381545573876996</v>
      </c>
      <c r="K103">
        <f>(LN(H103)+LN(H123))/2-LN(K114*K115^3)</f>
        <v>-4.157455941180171</v>
      </c>
    </row>
    <row r="104" spans="1:11" ht="12.75">
      <c r="A104" t="s">
        <v>68</v>
      </c>
      <c r="B104">
        <f>B64*10000/B62</f>
        <v>0.4527334023089461</v>
      </c>
      <c r="C104">
        <f>C64*10000/C62</f>
        <v>1.0087908782976465</v>
      </c>
      <c r="D104">
        <f>D64*10000/D62</f>
        <v>0.5368723474162224</v>
      </c>
      <c r="E104">
        <f>E64*10000/E62</f>
        <v>0.2515018521925342</v>
      </c>
      <c r="F104">
        <f>F64*10000/F62</f>
        <v>-1.8033415012859442</v>
      </c>
      <c r="G104">
        <f>AVERAGE(C104:E104)</f>
        <v>0.5990550259688009</v>
      </c>
      <c r="H104">
        <f>STDEV(C104:E104)</f>
        <v>0.38245480961649253</v>
      </c>
      <c r="I104">
        <f>(B104*B4+C104*C4+D104*D4+E104*E4+F104*F4)/SUM(B4:F4)</f>
        <v>0.2570329351027541</v>
      </c>
      <c r="K104">
        <f>(LN(H104)+LN(H124))/2-LN(K114*K115^4)</f>
        <v>-3.255312010761004</v>
      </c>
    </row>
    <row r="105" spans="1:11" ht="12.75">
      <c r="A105" t="s">
        <v>69</v>
      </c>
      <c r="B105">
        <f>B65*10000/B62</f>
        <v>0.18377380575867777</v>
      </c>
      <c r="C105">
        <f>C65*10000/C62</f>
        <v>-0.8980181881066793</v>
      </c>
      <c r="D105">
        <f>D65*10000/D62</f>
        <v>0.26254658338494236</v>
      </c>
      <c r="E105">
        <f>E65*10000/E62</f>
        <v>-0.385494272021799</v>
      </c>
      <c r="F105">
        <f>F65*10000/F62</f>
        <v>-1.0398310377710314</v>
      </c>
      <c r="G105">
        <f>AVERAGE(C105:E105)</f>
        <v>-0.34032195891451195</v>
      </c>
      <c r="H105">
        <f>STDEV(C105:E105)</f>
        <v>0.5815995620789678</v>
      </c>
      <c r="I105">
        <f>(B105*B4+C105*C4+D105*D4+E105*E4+F105*F4)/SUM(B4:F4)</f>
        <v>-0.35805811428244166</v>
      </c>
      <c r="K105">
        <f>(LN(H105)+LN(H125))/2-LN(K114*K115^5)</f>
        <v>-3.709105737039462</v>
      </c>
    </row>
    <row r="106" spans="1:11" ht="12.75">
      <c r="A106" t="s">
        <v>70</v>
      </c>
      <c r="B106">
        <f>B66*10000/B62</f>
        <v>1.5897829438435833</v>
      </c>
      <c r="C106">
        <f>C66*10000/C62</f>
        <v>0.026715715217613272</v>
      </c>
      <c r="D106">
        <f>D66*10000/D62</f>
        <v>-0.6045732743557933</v>
      </c>
      <c r="E106">
        <f>E66*10000/E62</f>
        <v>-0.6237899257614603</v>
      </c>
      <c r="F106">
        <f>F66*10000/F62</f>
        <v>13.252984628719588</v>
      </c>
      <c r="G106">
        <f>AVERAGE(C106:E106)</f>
        <v>-0.40054916163321347</v>
      </c>
      <c r="H106">
        <f>STDEV(C106:E106)</f>
        <v>0.37014696563064764</v>
      </c>
      <c r="I106">
        <f>(B106*B4+C106*C4+D106*D4+E106*E4+F106*F4)/SUM(B4:F4)</f>
        <v>1.7108908224643256</v>
      </c>
      <c r="K106">
        <f>(LN(H106)+LN(H126))/2-LN(K114*K115^6)</f>
        <v>-2.6568291134311735</v>
      </c>
    </row>
    <row r="107" spans="1:11" ht="12.75">
      <c r="A107" t="s">
        <v>71</v>
      </c>
      <c r="B107">
        <f>B67*10000/B62</f>
        <v>0.045435882629912</v>
      </c>
      <c r="C107">
        <f>C67*10000/C62</f>
        <v>0.01091527082885531</v>
      </c>
      <c r="D107">
        <f>D67*10000/D62</f>
        <v>-0.0212087914557161</v>
      </c>
      <c r="E107">
        <f>E67*10000/E62</f>
        <v>0.04406219073686903</v>
      </c>
      <c r="F107">
        <f>F67*10000/F62</f>
        <v>-0.2798734152347845</v>
      </c>
      <c r="G107">
        <f>AVERAGE(C107:E107)</f>
        <v>0.011256223370002746</v>
      </c>
      <c r="H107">
        <f>STDEV(C107:E107)</f>
        <v>0.03263682683063226</v>
      </c>
      <c r="I107">
        <f>(B107*B4+C107*C4+D107*D4+E107*E4+F107*F4)/SUM(B4:F4)</f>
        <v>-0.022692502640007276</v>
      </c>
      <c r="K107">
        <f>(LN(H107)+LN(H127))/2-LN(K114*K115^7)</f>
        <v>-4.399629617795741</v>
      </c>
    </row>
    <row r="108" spans="1:9" ht="12.75">
      <c r="A108" t="s">
        <v>72</v>
      </c>
      <c r="B108">
        <f>B68*10000/B62</f>
        <v>0.06279247036644406</v>
      </c>
      <c r="C108">
        <f>C68*10000/C62</f>
        <v>0.13568685353449433</v>
      </c>
      <c r="D108">
        <f>D68*10000/D62</f>
        <v>0.0322026262943551</v>
      </c>
      <c r="E108">
        <f>E68*10000/E62</f>
        <v>0.13678690200230056</v>
      </c>
      <c r="F108">
        <f>F68*10000/F62</f>
        <v>-0.14797601428582385</v>
      </c>
      <c r="G108">
        <f>AVERAGE(C108:E108)</f>
        <v>0.10155879394371665</v>
      </c>
      <c r="H108">
        <f>STDEV(C108:E108)</f>
        <v>0.06006672140139365</v>
      </c>
      <c r="I108">
        <f>(B108*B4+C108*C4+D108*D4+E108*E4+F108*F4)/SUM(B4:F4)</f>
        <v>0.06262689435828565</v>
      </c>
    </row>
    <row r="109" spans="1:9" ht="12.75">
      <c r="A109" t="s">
        <v>73</v>
      </c>
      <c r="B109">
        <f>B69*10000/B62</f>
        <v>-0.047321000323102866</v>
      </c>
      <c r="C109">
        <f>C69*10000/C62</f>
        <v>-0.06274546241488597</v>
      </c>
      <c r="D109">
        <f>D69*10000/D62</f>
        <v>-0.020826998020229363</v>
      </c>
      <c r="E109">
        <f>E69*10000/E62</f>
        <v>0.07634660468538397</v>
      </c>
      <c r="F109">
        <f>F69*10000/F62</f>
        <v>-0.03473995805987411</v>
      </c>
      <c r="G109">
        <f>AVERAGE(C109:E109)</f>
        <v>-0.002408618583243788</v>
      </c>
      <c r="H109">
        <f>STDEV(C109:E109)</f>
        <v>0.07135179260796522</v>
      </c>
      <c r="I109">
        <f>(B109*B4+C109*C4+D109*D4+E109*E4+F109*F4)/SUM(B4:F4)</f>
        <v>-0.013221489466458436</v>
      </c>
    </row>
    <row r="110" spans="1:11" ht="12.75">
      <c r="A110" t="s">
        <v>74</v>
      </c>
      <c r="B110">
        <f>B70*10000/B62</f>
        <v>-0.4003234506082513</v>
      </c>
      <c r="C110">
        <f>C70*10000/C62</f>
        <v>0.00039352005658088685</v>
      </c>
      <c r="D110">
        <f>D70*10000/D62</f>
        <v>0.006155275112526008</v>
      </c>
      <c r="E110">
        <f>E70*10000/E62</f>
        <v>-0.12494644191157844</v>
      </c>
      <c r="F110">
        <f>F70*10000/F62</f>
        <v>-0.3689690050927014</v>
      </c>
      <c r="G110">
        <f>AVERAGE(C110:E110)</f>
        <v>-0.039465882247490515</v>
      </c>
      <c r="H110">
        <f>STDEV(C110:E110)</f>
        <v>0.07408437092731131</v>
      </c>
      <c r="I110">
        <f>(B110*B4+C110*C4+D110*D4+E110*E4+F110*F4)/SUM(B4:F4)</f>
        <v>-0.1356248610003942</v>
      </c>
      <c r="K110">
        <f>EXP(AVERAGE(K103:K107))</f>
        <v>0.026366355774785768</v>
      </c>
    </row>
    <row r="111" spans="1:9" ht="12.75">
      <c r="A111" t="s">
        <v>75</v>
      </c>
      <c r="B111">
        <f>B71*10000/B62</f>
        <v>0.00855151062862639</v>
      </c>
      <c r="C111">
        <f>C71*10000/C62</f>
        <v>0.020876138576534264</v>
      </c>
      <c r="D111">
        <f>D71*10000/D62</f>
        <v>0.017680291195999166</v>
      </c>
      <c r="E111">
        <f>E71*10000/E62</f>
        <v>-0.04737181644582664</v>
      </c>
      <c r="F111">
        <f>F71*10000/F62</f>
        <v>-0.033462542233903984</v>
      </c>
      <c r="G111">
        <f>AVERAGE(C111:E111)</f>
        <v>-0.002938462224431069</v>
      </c>
      <c r="H111">
        <f>STDEV(C111:E111)</f>
        <v>0.038513576640490384</v>
      </c>
      <c r="I111">
        <f>(B111*B4+C111*C4+D111*D4+E111*E4+F111*F4)/SUM(B4:F4)</f>
        <v>-0.005353811664361888</v>
      </c>
    </row>
    <row r="112" spans="1:9" ht="12.75">
      <c r="A112" t="s">
        <v>76</v>
      </c>
      <c r="B112">
        <f>B72*10000/B62</f>
        <v>-0.053848457502857563</v>
      </c>
      <c r="C112">
        <f>C72*10000/C62</f>
        <v>-0.041879682785559896</v>
      </c>
      <c r="D112">
        <f>D72*10000/D62</f>
        <v>-0.05027718365064465</v>
      </c>
      <c r="E112">
        <f>E72*10000/E62</f>
        <v>-0.035372575956211856</v>
      </c>
      <c r="F112">
        <f>F72*10000/F62</f>
        <v>-0.028054219932103025</v>
      </c>
      <c r="G112">
        <f>AVERAGE(C112:E112)</f>
        <v>-0.042509814130805464</v>
      </c>
      <c r="H112">
        <f>STDEV(C112:E112)</f>
        <v>0.007472257474514163</v>
      </c>
      <c r="I112">
        <f>(B112*B4+C112*C4+D112*D4+E112*E4+F112*F4)/SUM(B4:F4)</f>
        <v>-0.04221740205895963</v>
      </c>
    </row>
    <row r="113" spans="1:9" ht="12.75">
      <c r="A113" t="s">
        <v>77</v>
      </c>
      <c r="B113">
        <f>B73*10000/B62</f>
        <v>0.003860256392749844</v>
      </c>
      <c r="C113">
        <f>C73*10000/C62</f>
        <v>0.012919288552038522</v>
      </c>
      <c r="D113">
        <f>D73*10000/D62</f>
        <v>0.017818275304217333</v>
      </c>
      <c r="E113">
        <f>E73*10000/E62</f>
        <v>0.03133595403106958</v>
      </c>
      <c r="F113">
        <f>F73*10000/F62</f>
        <v>-0.003435096857342983</v>
      </c>
      <c r="G113">
        <f>AVERAGE(C113:E113)</f>
        <v>0.020691172629108478</v>
      </c>
      <c r="H113">
        <f>STDEV(C113:E113)</f>
        <v>0.00953852955759736</v>
      </c>
      <c r="I113">
        <f>(B113*B4+C113*C4+D113*D4+E113*E4+F113*F4)/SUM(B4:F4)</f>
        <v>0.015035733052700478</v>
      </c>
    </row>
    <row r="114" spans="1:11" ht="12.75">
      <c r="A114" t="s">
        <v>78</v>
      </c>
      <c r="B114">
        <f>B74*10000/B62</f>
        <v>-0.20714596961283172</v>
      </c>
      <c r="C114">
        <f>C74*10000/C62</f>
        <v>-0.20382065657730097</v>
      </c>
      <c r="D114">
        <f>D74*10000/D62</f>
        <v>-0.20130882414477444</v>
      </c>
      <c r="E114">
        <f>E74*10000/E62</f>
        <v>-0.19672176404616096</v>
      </c>
      <c r="F114">
        <f>F74*10000/F62</f>
        <v>-0.1687397513521724</v>
      </c>
      <c r="G114">
        <f>AVERAGE(C114:E114)</f>
        <v>-0.20061708158941213</v>
      </c>
      <c r="H114">
        <f>STDEV(C114:E114)</f>
        <v>0.003599645762341033</v>
      </c>
      <c r="I114">
        <f>(B114*B4+C114*C4+D114*D4+E114*E4+F114*F4)/SUM(B4:F4)</f>
        <v>-0.1973027231037239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-0.008554517263904078</v>
      </c>
      <c r="C115">
        <f>C75*10000/C62</f>
        <v>0.004336567953499903</v>
      </c>
      <c r="D115">
        <f>D75*10000/D62</f>
        <v>0.0024607608280916645</v>
      </c>
      <c r="E115">
        <f>E75*10000/E62</f>
        <v>-0.005169575641165635</v>
      </c>
      <c r="F115">
        <f>F75*10000/F62</f>
        <v>-0.0024364281069154427</v>
      </c>
      <c r="G115">
        <f>AVERAGE(C115:E115)</f>
        <v>0.0005425843801419774</v>
      </c>
      <c r="H115">
        <f>STDEV(C115:E115)</f>
        <v>0.005035001705531172</v>
      </c>
      <c r="I115">
        <f>(B115*B4+C115*C4+D115*D4+E115*E4+F115*F4)/SUM(B4:F4)</f>
        <v>-0.0011697254106012723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117.87589174262429</v>
      </c>
      <c r="C122">
        <f>C82*10000/C62</f>
        <v>48.37405378051635</v>
      </c>
      <c r="D122">
        <f>D82*10000/D62</f>
        <v>7.803664843928879</v>
      </c>
      <c r="E122">
        <f>E82*10000/E62</f>
        <v>-49.719911945403204</v>
      </c>
      <c r="F122">
        <f>F82*10000/F62</f>
        <v>-140.58137964194316</v>
      </c>
      <c r="G122">
        <f>AVERAGE(C122:E122)</f>
        <v>2.1526022263473408</v>
      </c>
      <c r="H122">
        <f>STDEV(C122:E122)</f>
        <v>49.29054077092623</v>
      </c>
      <c r="I122">
        <f>(B122*B4+C122*C4+D122*D4+E122*E4+F122*F4)/SUM(B4:F4)</f>
        <v>-0.18708908156996726</v>
      </c>
    </row>
    <row r="123" spans="1:9" ht="12.75">
      <c r="A123" t="s">
        <v>82</v>
      </c>
      <c r="B123">
        <f>B83*10000/B62</f>
        <v>-2.326896652602596</v>
      </c>
      <c r="C123">
        <f>C83*10000/C62</f>
        <v>-3.259719601214596</v>
      </c>
      <c r="D123">
        <f>D83*10000/D62</f>
        <v>-3.1515801852214897</v>
      </c>
      <c r="E123">
        <f>E83*10000/E62</f>
        <v>-4.063375633607449</v>
      </c>
      <c r="F123">
        <f>F83*10000/F62</f>
        <v>6.29674047913717</v>
      </c>
      <c r="G123">
        <f>AVERAGE(C123:E123)</f>
        <v>-3.4915584733478453</v>
      </c>
      <c r="H123">
        <f>STDEV(C123:E123)</f>
        <v>0.49815126407382415</v>
      </c>
      <c r="I123">
        <f>(B123*B4+C123*C4+D123*D4+E123*E4+F123*F4)/SUM(B4:F4)</f>
        <v>-2.015752854990047</v>
      </c>
    </row>
    <row r="124" spans="1:9" ht="12.75">
      <c r="A124" t="s">
        <v>83</v>
      </c>
      <c r="B124">
        <f>B84*10000/B62</f>
        <v>-3.9799764122020007</v>
      </c>
      <c r="C124">
        <f>C84*10000/C62</f>
        <v>-5.507853189293195</v>
      </c>
      <c r="D124">
        <f>D84*10000/D62</f>
        <v>-2.3811421558323502</v>
      </c>
      <c r="E124">
        <f>E84*10000/E62</f>
        <v>0.05191084317700441</v>
      </c>
      <c r="F124">
        <f>F84*10000/F62</f>
        <v>0.011191031323427086</v>
      </c>
      <c r="G124">
        <f>AVERAGE(C124:E124)</f>
        <v>-2.612361500649514</v>
      </c>
      <c r="H124">
        <f>STDEV(C124:E124)</f>
        <v>2.787084644077137</v>
      </c>
      <c r="I124">
        <f>(B124*B4+C124*C4+D124*D4+E124*E4+F124*F4)/SUM(B4:F4)</f>
        <v>-2.459736905247364</v>
      </c>
    </row>
    <row r="125" spans="1:9" ht="12.75">
      <c r="A125" t="s">
        <v>84</v>
      </c>
      <c r="B125">
        <f>B85*10000/B62</f>
        <v>-0.20736959779968067</v>
      </c>
      <c r="C125">
        <f>C85*10000/C62</f>
        <v>-0.7320765802132567</v>
      </c>
      <c r="D125">
        <f>D85*10000/D62</f>
        <v>-0.5947720914619989</v>
      </c>
      <c r="E125">
        <f>E85*10000/E62</f>
        <v>-1.0375350247385537</v>
      </c>
      <c r="F125">
        <f>F85*10000/F62</f>
        <v>-1.1572914318432101</v>
      </c>
      <c r="G125">
        <f>AVERAGE(C125:E125)</f>
        <v>-0.7881278988046031</v>
      </c>
      <c r="H125">
        <f>STDEV(C125:E125)</f>
        <v>0.2266408315105336</v>
      </c>
      <c r="I125">
        <f>(B125*B4+C125*C4+D125*D4+E125*E4+F125*F4)/SUM(B4:F4)</f>
        <v>-0.753510136091382</v>
      </c>
    </row>
    <row r="126" spans="1:9" ht="12.75">
      <c r="A126" t="s">
        <v>85</v>
      </c>
      <c r="B126">
        <f>B86*10000/B62</f>
        <v>-0.21000495591973126</v>
      </c>
      <c r="C126">
        <f>C86*10000/C62</f>
        <v>-0.8416536974497197</v>
      </c>
      <c r="D126">
        <f>D86*10000/D62</f>
        <v>-0.062439491084746286</v>
      </c>
      <c r="E126">
        <f>E86*10000/E62</f>
        <v>0.9441582403398916</v>
      </c>
      <c r="F126">
        <f>F86*10000/F62</f>
        <v>1.9517898639983717</v>
      </c>
      <c r="G126">
        <f>AVERAGE(C126:E126)</f>
        <v>0.013355017268475175</v>
      </c>
      <c r="H126">
        <f>STDEV(C126:E126)</f>
        <v>0.895315405268083</v>
      </c>
      <c r="I126">
        <f>(B126*B4+C126*C4+D126*D4+E126*E4+F126*F4)/SUM(B4:F4)</f>
        <v>0.23995146503998807</v>
      </c>
    </row>
    <row r="127" spans="1:9" ht="12.75">
      <c r="A127" t="s">
        <v>86</v>
      </c>
      <c r="B127">
        <f>B87*10000/B62</f>
        <v>-0.16419907562867006</v>
      </c>
      <c r="C127">
        <f>C87*10000/C62</f>
        <v>0.08072711539883512</v>
      </c>
      <c r="D127">
        <f>D87*10000/D62</f>
        <v>0.24388154118000707</v>
      </c>
      <c r="E127">
        <f>E87*10000/E62</f>
        <v>0.07685043222597117</v>
      </c>
      <c r="F127">
        <f>F87*10000/F62</f>
        <v>0.35540453870169075</v>
      </c>
      <c r="G127">
        <f>AVERAGE(C127:E127)</f>
        <v>0.13381969626827112</v>
      </c>
      <c r="H127">
        <f>STDEV(C127:E127)</f>
        <v>0.09533606058117233</v>
      </c>
      <c r="I127">
        <f>(B127*B4+C127*C4+D127*D4+E127*E4+F127*F4)/SUM(B4:F4)</f>
        <v>0.12034794096265422</v>
      </c>
    </row>
    <row r="128" spans="1:9" ht="12.75">
      <c r="A128" t="s">
        <v>87</v>
      </c>
      <c r="B128">
        <f>B88*10000/B62</f>
        <v>-0.16363013773523738</v>
      </c>
      <c r="C128">
        <f>C88*10000/C62</f>
        <v>0.18304134014545104</v>
      </c>
      <c r="D128">
        <f>D88*10000/D62</f>
        <v>0.38128570727076305</v>
      </c>
      <c r="E128">
        <f>E88*10000/E62</f>
        <v>-0.025989377189299452</v>
      </c>
      <c r="F128">
        <f>F88*10000/F62</f>
        <v>-0.18684405142358268</v>
      </c>
      <c r="G128">
        <f>AVERAGE(C128:E128)</f>
        <v>0.1794458900756382</v>
      </c>
      <c r="H128">
        <f>STDEV(C128:E128)</f>
        <v>0.20366134648330095</v>
      </c>
      <c r="I128">
        <f>(B128*B4+C128*C4+D128*D4+E128*E4+F128*F4)/SUM(B4:F4)</f>
        <v>0.08094036445415463</v>
      </c>
    </row>
    <row r="129" spans="1:9" ht="12.75">
      <c r="A129" t="s">
        <v>88</v>
      </c>
      <c r="B129">
        <f>B89*10000/B62</f>
        <v>-0.005511775421357924</v>
      </c>
      <c r="C129">
        <f>C89*10000/C62</f>
        <v>0.026687862877313544</v>
      </c>
      <c r="D129">
        <f>D89*10000/D62</f>
        <v>-0.007331783957590462</v>
      </c>
      <c r="E129">
        <f>E89*10000/E62</f>
        <v>0.00410818238185619</v>
      </c>
      <c r="F129">
        <f>F89*10000/F62</f>
        <v>-0.06989604962225701</v>
      </c>
      <c r="G129">
        <f>AVERAGE(C129:E129)</f>
        <v>0.007821420433859758</v>
      </c>
      <c r="H129">
        <f>STDEV(C129:E129)</f>
        <v>0.01731112923283845</v>
      </c>
      <c r="I129">
        <f>(B129*B4+C129*C4+D129*D4+E129*E4+F129*F4)/SUM(B4:F4)</f>
        <v>-0.00448537355153422</v>
      </c>
    </row>
    <row r="130" spans="1:9" ht="12.75">
      <c r="A130" t="s">
        <v>89</v>
      </c>
      <c r="B130">
        <f>B90*10000/B62</f>
        <v>-0.1001685673701084</v>
      </c>
      <c r="C130">
        <f>C90*10000/C62</f>
        <v>-0.05588446433224611</v>
      </c>
      <c r="D130">
        <f>D90*10000/D62</f>
        <v>-0.018590596629807925</v>
      </c>
      <c r="E130">
        <f>E90*10000/E62</f>
        <v>0.020615445567904404</v>
      </c>
      <c r="F130">
        <f>F90*10000/F62</f>
        <v>0.35655459648773086</v>
      </c>
      <c r="G130">
        <f>AVERAGE(C130:E130)</f>
        <v>-0.01795320513138321</v>
      </c>
      <c r="H130">
        <f>STDEV(C130:E130)</f>
        <v>0.03825393776625466</v>
      </c>
      <c r="I130">
        <f>(B130*B4+C130*C4+D130*D4+E130*E4+F130*F4)/SUM(B4:F4)</f>
        <v>0.020188757120909742</v>
      </c>
    </row>
    <row r="131" spans="1:9" ht="12.75">
      <c r="A131" t="s">
        <v>90</v>
      </c>
      <c r="B131">
        <f>B91*10000/B62</f>
        <v>-0.019772756307983887</v>
      </c>
      <c r="C131">
        <f>C91*10000/C62</f>
        <v>0.010160876809147373</v>
      </c>
      <c r="D131">
        <f>D91*10000/D62</f>
        <v>-0.01644829102510497</v>
      </c>
      <c r="E131">
        <f>E91*10000/E62</f>
        <v>0.0498130409111919</v>
      </c>
      <c r="F131">
        <f>F91*10000/F62</f>
        <v>0.020402807703202106</v>
      </c>
      <c r="G131">
        <f>AVERAGE(C131:E131)</f>
        <v>0.014508542231744768</v>
      </c>
      <c r="H131">
        <f>STDEV(C131:E131)</f>
        <v>0.0333439300842472</v>
      </c>
      <c r="I131">
        <f>(B131*B4+C131*C4+D131*D4+E131*E4+F131*F4)/SUM(B4:F4)</f>
        <v>0.010341590265804812</v>
      </c>
    </row>
    <row r="132" spans="1:9" ht="12.75">
      <c r="A132" t="s">
        <v>91</v>
      </c>
      <c r="B132">
        <f>B92*10000/B62</f>
        <v>-0.019442572239826206</v>
      </c>
      <c r="C132">
        <f>C92*10000/C62</f>
        <v>-0.05650682677868338</v>
      </c>
      <c r="D132">
        <f>D92*10000/D62</f>
        <v>-0.011257214566917242</v>
      </c>
      <c r="E132">
        <f>E92*10000/E62</f>
        <v>0.10871076105250897</v>
      </c>
      <c r="F132">
        <f>F92*10000/F62</f>
        <v>0.029684563295797196</v>
      </c>
      <c r="G132">
        <f>AVERAGE(C132:E132)</f>
        <v>0.013648906568969452</v>
      </c>
      <c r="H132">
        <f>STDEV(C132:E132)</f>
        <v>0.08537826997963847</v>
      </c>
      <c r="I132">
        <f>(B132*B4+C132*C4+D132*D4+E132*E4+F132*F4)/SUM(B4:F4)</f>
        <v>0.011004337802495719</v>
      </c>
    </row>
    <row r="133" spans="1:9" ht="12.75">
      <c r="A133" t="s">
        <v>92</v>
      </c>
      <c r="B133">
        <f>B93*10000/B62</f>
        <v>0.10471404133040917</v>
      </c>
      <c r="C133">
        <f>C93*10000/C62</f>
        <v>0.11734260813292663</v>
      </c>
      <c r="D133">
        <f>D93*10000/D62</f>
        <v>0.11608412060679914</v>
      </c>
      <c r="E133">
        <f>E93*10000/E62</f>
        <v>0.11924770015627575</v>
      </c>
      <c r="F133">
        <f>F93*10000/F62</f>
        <v>0.08289829610024285</v>
      </c>
      <c r="G133">
        <f>AVERAGE(C133:E133)</f>
        <v>0.11755814296533384</v>
      </c>
      <c r="H133">
        <f>STDEV(C133:E133)</f>
        <v>0.0015927649981881183</v>
      </c>
      <c r="I133">
        <f>(B133*B4+C133*C4+D133*D4+E133*E4+F133*F4)/SUM(B4:F4)</f>
        <v>0.11107228675132161</v>
      </c>
    </row>
    <row r="134" spans="1:9" ht="12.75">
      <c r="A134" t="s">
        <v>93</v>
      </c>
      <c r="B134">
        <f>B94*10000/B62</f>
        <v>-0.03677670987586197</v>
      </c>
      <c r="C134">
        <f>C94*10000/C62</f>
        <v>-0.02962692223503023</v>
      </c>
      <c r="D134">
        <f>D94*10000/D62</f>
        <v>-0.008234156926647543</v>
      </c>
      <c r="E134">
        <f>E94*10000/E62</f>
        <v>0.011236810041228956</v>
      </c>
      <c r="F134">
        <f>F94*10000/F62</f>
        <v>-0.009928648335711608</v>
      </c>
      <c r="G134">
        <f>AVERAGE(C134:E134)</f>
        <v>-0.008874756373482938</v>
      </c>
      <c r="H134">
        <f>STDEV(C134:E134)</f>
        <v>0.020439396508334366</v>
      </c>
      <c r="I134">
        <f>(B134*B4+C134*C4+D134*D4+E134*E4+F134*F4)/SUM(B4:F4)</f>
        <v>-0.01304898409842276</v>
      </c>
    </row>
    <row r="135" spans="1:9" ht="12.75">
      <c r="A135" t="s">
        <v>94</v>
      </c>
      <c r="B135">
        <f>B95*10000/B62</f>
        <v>-0.0032522341994433287</v>
      </c>
      <c r="C135">
        <f>C95*10000/C62</f>
        <v>0.0014951337421560552</v>
      </c>
      <c r="D135">
        <f>D95*10000/D62</f>
        <v>-0.0003592200450086478</v>
      </c>
      <c r="E135">
        <f>E95*10000/E62</f>
        <v>0.0019217549818355644</v>
      </c>
      <c r="F135">
        <f>F95*10000/F62</f>
        <v>-0.0008709879304468707</v>
      </c>
      <c r="G135">
        <f>AVERAGE(C135:E135)</f>
        <v>0.0010192228929943239</v>
      </c>
      <c r="H135">
        <f>STDEV(C135:E135)</f>
        <v>0.0012126747793757893</v>
      </c>
      <c r="I135">
        <f>(B135*B4+C135*C4+D135*D4+E135*E4+F135*F4)/SUM(B4:F4)</f>
        <v>0.00014949544697932365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2005-02-02T14:38:22Z</cp:lastPrinted>
  <dcterms:created xsi:type="dcterms:W3CDTF">2005-02-02T14:38:22Z</dcterms:created>
  <dcterms:modified xsi:type="dcterms:W3CDTF">2005-04-11T17:08:20Z</dcterms:modified>
  <cp:category/>
  <cp:version/>
  <cp:contentType/>
  <cp:contentStatus/>
</cp:coreProperties>
</file>