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<sst xmlns="http://schemas.openxmlformats.org/spreadsheetml/2006/main" count="204" uniqueCount="98">
  <si>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14/09/2004       10:50:52</t>
  </si>
  <si>
    <t>LISSNER</t>
  </si>
  <si>
    <t>HCMQAP321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</si>
  <si>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</si>
  <si>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</si>
  <si>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</si>
  <si>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</si>
  <si>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</si>
  <si>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</si>
  <si>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</si>
  <si>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</si>
  <si>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</si>
  <si>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</si>
  <si>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</si>
  <si>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</si>
  <si>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</si>
  <si>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</si>
  <si>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</si>
  <si>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</si>
  <si>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</si>
  <si>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</si>
  <si>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</si>
  <si>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</si>
  <si>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</si>
  <si>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</si>
  <si>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</si>
  <si>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</si>
  <si>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</si>
  <si>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</si>
  <si>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</si>
  <si>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</si>
  <si>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</si>
  <si>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</si>
  <si>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</si>
  <si>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</si>
  <si>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</si>
  <si>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</si>
  <si>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</si>
  <si>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</si>
  <si>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</si>
  <si>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</si>
  <si>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</si>
  <si>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</si>
  <si>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</si>
  <si>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</si>
  <si>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</si>
  <si>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</si>
  <si>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-0.003761*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</si>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</sst>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4396699"/>
        <c:axId val="7716652"/>
      </c:lineChart>
      <c:catAx>
        <c:axId val="343966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16652"/>
        <c:crosses val="autoZero"/>
        <c:auto val="1"/>
        <c:lblOffset val="100"/>
        <c:noMultiLvlLbl val="0"/>
      </c:catAx>
      <c:valAx>
        <c:axId val="7716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39669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-0.002267</v>
      </c>
      <c r="C4" s="13">
        <v>-0.003762</v>
      </c>
      <c r="D4" s="13">
        <v>-0.00376</v>
      </c>
      <c r="E4" s="13">
        <v>-0.003762</v>
      </c>
      <c r="F4" s="24">
        <v>-0.002084</v>
      </c>
      <c r="G4" s="34">
        <v>-0.011725</v>
      </c>
    </row>
    <row r="5" spans="1:7" ht="12.75" thickBot="1">
      <c r="A5" s="44" t="s">
        <v>13</v>
      </c>
      <c r="B5" s="45">
        <v>3.993062</v>
      </c>
      <c r="C5" s="46">
        <v>2.792508</v>
      </c>
      <c r="D5" s="46">
        <v>0.001074</v>
      </c>
      <c r="E5" s="46">
        <v>-2.177959</v>
      </c>
      <c r="F5" s="47">
        <v>-5.567819</v>
      </c>
      <c r="G5" s="48">
        <v>7.145309</v>
      </c>
    </row>
    <row r="6" spans="1:7" ht="12.75" thickTop="1">
      <c r="A6" s="6" t="s">
        <v>14</v>
      </c>
      <c r="B6" s="39">
        <v>97.7729</v>
      </c>
      <c r="C6" s="40">
        <v>-33.3634</v>
      </c>
      <c r="D6" s="40">
        <v>34.74494</v>
      </c>
      <c r="E6" s="40">
        <v>-70.48914</v>
      </c>
      <c r="F6" s="41">
        <v>18.56495</v>
      </c>
      <c r="G6" s="42">
        <v>0.01805206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-0.1795697</v>
      </c>
      <c r="C8" s="14">
        <v>-0.5959588</v>
      </c>
      <c r="D8" s="14">
        <v>-0.1840512</v>
      </c>
      <c r="E8" s="14">
        <v>0.7987497</v>
      </c>
      <c r="F8" s="25">
        <v>0.9606459</v>
      </c>
      <c r="G8" s="35">
        <v>0.1067024</v>
      </c>
    </row>
    <row r="9" spans="1:7" ht="12">
      <c r="A9" s="20" t="s">
        <v>17</v>
      </c>
      <c r="B9" s="29">
        <v>-0.7999133</v>
      </c>
      <c r="C9" s="14">
        <v>-0.3310662</v>
      </c>
      <c r="D9" s="14">
        <v>0.2262502</v>
      </c>
      <c r="E9" s="14">
        <v>0.2682614</v>
      </c>
      <c r="F9" s="25">
        <v>-0.7075183</v>
      </c>
      <c r="G9" s="35">
        <v>-0.1710642</v>
      </c>
    </row>
    <row r="10" spans="1:7" ht="12">
      <c r="A10" s="20" t="s">
        <v>18</v>
      </c>
      <c r="B10" s="29">
        <v>0.3038361</v>
      </c>
      <c r="C10" s="14">
        <v>0.3125872</v>
      </c>
      <c r="D10" s="14">
        <v>0.2016469</v>
      </c>
      <c r="E10" s="14">
        <v>-0.440175</v>
      </c>
      <c r="F10" s="25">
        <v>-1.300805</v>
      </c>
      <c r="G10" s="35">
        <v>-0.1114897</v>
      </c>
    </row>
    <row r="11" spans="1:7" ht="12">
      <c r="A11" s="21" t="s">
        <v>19</v>
      </c>
      <c r="B11" s="31">
        <v>2.373926</v>
      </c>
      <c r="C11" s="16">
        <v>1.065751</v>
      </c>
      <c r="D11" s="16">
        <v>1.181077</v>
      </c>
      <c r="E11" s="16">
        <v>0.880389</v>
      </c>
      <c r="F11" s="27">
        <v>13.54204</v>
      </c>
      <c r="G11" s="37">
        <v>2.901723</v>
      </c>
    </row>
    <row r="12" spans="1:7" ht="12">
      <c r="A12" s="20" t="s">
        <v>20</v>
      </c>
      <c r="B12" s="29">
        <v>0.1209407</v>
      </c>
      <c r="C12" s="14">
        <v>-0.1883014</v>
      </c>
      <c r="D12" s="14">
        <v>-0.06042524</v>
      </c>
      <c r="E12" s="14">
        <v>-0.1984832</v>
      </c>
      <c r="F12" s="25">
        <v>0.109246</v>
      </c>
      <c r="G12" s="35">
        <v>-0.075479</v>
      </c>
    </row>
    <row r="13" spans="1:7" ht="12">
      <c r="A13" s="20" t="s">
        <v>21</v>
      </c>
      <c r="B13" s="29">
        <v>0.02966199</v>
      </c>
      <c r="C13" s="14">
        <v>-0.05752579</v>
      </c>
      <c r="D13" s="14">
        <v>-0.09132828</v>
      </c>
      <c r="E13" s="14">
        <v>-0.2254153</v>
      </c>
      <c r="F13" s="25">
        <v>-0.08514862</v>
      </c>
      <c r="G13" s="35">
        <v>-0.09711154</v>
      </c>
    </row>
    <row r="14" spans="1:7" ht="12">
      <c r="A14" s="20" t="s">
        <v>22</v>
      </c>
      <c r="B14" s="29">
        <v>0.003576485</v>
      </c>
      <c r="C14" s="14">
        <v>0.09924905</v>
      </c>
      <c r="D14" s="14">
        <v>-0.04449706</v>
      </c>
      <c r="E14" s="14">
        <v>-0.03260894</v>
      </c>
      <c r="F14" s="25">
        <v>0.04097138</v>
      </c>
      <c r="G14" s="35">
        <v>0.01132366</v>
      </c>
    </row>
    <row r="15" spans="1:7" ht="12">
      <c r="A15" s="21" t="s">
        <v>23</v>
      </c>
      <c r="B15" s="31">
        <v>-0.3775259</v>
      </c>
      <c r="C15" s="16">
        <v>-0.1281548</v>
      </c>
      <c r="D15" s="16">
        <v>-0.1086137</v>
      </c>
      <c r="E15" s="16">
        <v>-0.1644546</v>
      </c>
      <c r="F15" s="27">
        <v>-0.3888009</v>
      </c>
      <c r="G15" s="37">
        <v>-0.2030938</v>
      </c>
    </row>
    <row r="16" spans="1:7" ht="12">
      <c r="A16" s="20" t="s">
        <v>24</v>
      </c>
      <c r="B16" s="29">
        <v>-0.004308881</v>
      </c>
      <c r="C16" s="14">
        <v>-0.02932915</v>
      </c>
      <c r="D16" s="14">
        <v>0.01007881</v>
      </c>
      <c r="E16" s="14">
        <v>-0.03310074</v>
      </c>
      <c r="F16" s="25">
        <v>-0.0219795</v>
      </c>
      <c r="G16" s="35">
        <v>-0.01614971</v>
      </c>
    </row>
    <row r="17" spans="1:7" ht="12">
      <c r="A17" s="20" t="s">
        <v>25</v>
      </c>
      <c r="B17" s="29">
        <v>-0.03978232</v>
      </c>
      <c r="C17" s="14">
        <v>-0.02774654</v>
      </c>
      <c r="D17" s="14">
        <v>-0.02569461</v>
      </c>
      <c r="E17" s="14">
        <v>-0.01406298</v>
      </c>
      <c r="F17" s="25">
        <v>-0.03918367</v>
      </c>
      <c r="G17" s="35">
        <v>-0.02723743</v>
      </c>
    </row>
    <row r="18" spans="1:7" ht="12">
      <c r="A18" s="20" t="s">
        <v>26</v>
      </c>
      <c r="B18" s="29">
        <v>0.003386376</v>
      </c>
      <c r="C18" s="14">
        <v>0.04982235</v>
      </c>
      <c r="D18" s="14">
        <v>0.02835013</v>
      </c>
      <c r="E18" s="14">
        <v>0.06754612</v>
      </c>
      <c r="F18" s="25">
        <v>-0.0007121735</v>
      </c>
      <c r="G18" s="35">
        <v>0.03543524</v>
      </c>
    </row>
    <row r="19" spans="1:7" ht="12">
      <c r="A19" s="21" t="s">
        <v>27</v>
      </c>
      <c r="B19" s="31">
        <v>-0.2043633</v>
      </c>
      <c r="C19" s="16">
        <v>-0.2041536</v>
      </c>
      <c r="D19" s="16">
        <v>-0.2032947</v>
      </c>
      <c r="E19" s="16">
        <v>-0.2020805</v>
      </c>
      <c r="F19" s="27">
        <v>-0.1576854</v>
      </c>
      <c r="G19" s="37">
        <v>-0.1972826</v>
      </c>
    </row>
    <row r="20" spans="1:7" ht="12.75" thickBot="1">
      <c r="A20" s="44" t="s">
        <v>28</v>
      </c>
      <c r="B20" s="45">
        <v>-0.001341915</v>
      </c>
      <c r="C20" s="46">
        <v>0.0001073486</v>
      </c>
      <c r="D20" s="46">
        <v>-0.001769939</v>
      </c>
      <c r="E20" s="46">
        <v>-0.002386325</v>
      </c>
      <c r="F20" s="47">
        <v>-0.002551528</v>
      </c>
      <c r="G20" s="48">
        <v>-0.001508231</v>
      </c>
    </row>
    <row r="21" spans="1:7" ht="12.75" thickTop="1">
      <c r="A21" s="6" t="s">
        <v>29</v>
      </c>
      <c r="B21" s="39">
        <v>-81.1552</v>
      </c>
      <c r="C21" s="40">
        <v>23.53119</v>
      </c>
      <c r="D21" s="40">
        <v>29.69403</v>
      </c>
      <c r="E21" s="40">
        <v>61.47039</v>
      </c>
      <c r="F21" s="41">
        <v>-118.5949</v>
      </c>
      <c r="G21" s="43">
        <v>0.01831983</v>
      </c>
    </row>
    <row r="22" spans="1:7" ht="12">
      <c r="A22" s="20" t="s">
        <v>30</v>
      </c>
      <c r="B22" s="29">
        <v>79.86294</v>
      </c>
      <c r="C22" s="14">
        <v>55.85073</v>
      </c>
      <c r="D22" s="14">
        <v>0.02148899</v>
      </c>
      <c r="E22" s="14">
        <v>-43.55945</v>
      </c>
      <c r="F22" s="25">
        <v>-111.361</v>
      </c>
      <c r="G22" s="36">
        <v>0</v>
      </c>
    </row>
    <row r="23" spans="1:7" ht="12">
      <c r="A23" s="20" t="s">
        <v>31</v>
      </c>
      <c r="B23" s="29">
        <v>-4.070257</v>
      </c>
      <c r="C23" s="14">
        <v>-1.093786</v>
      </c>
      <c r="D23" s="14">
        <v>-2.711893</v>
      </c>
      <c r="E23" s="14">
        <v>-5.370432</v>
      </c>
      <c r="F23" s="25">
        <v>-0.2882545</v>
      </c>
      <c r="G23" s="35">
        <v>-2.836104</v>
      </c>
    </row>
    <row r="24" spans="1:7" ht="12">
      <c r="A24" s="20" t="s">
        <v>32</v>
      </c>
      <c r="B24" s="29">
        <v>-0.9858261</v>
      </c>
      <c r="C24" s="14">
        <v>0.8733008</v>
      </c>
      <c r="D24" s="14">
        <v>1.678631</v>
      </c>
      <c r="E24" s="14">
        <v>3.42993</v>
      </c>
      <c r="F24" s="25">
        <v>0.7926913</v>
      </c>
      <c r="G24" s="35">
        <v>1.401865</v>
      </c>
    </row>
    <row r="25" spans="1:7" ht="12">
      <c r="A25" s="20" t="s">
        <v>33</v>
      </c>
      <c r="B25" s="29">
        <v>-0.7024281</v>
      </c>
      <c r="C25" s="14">
        <v>-0.2452724</v>
      </c>
      <c r="D25" s="14">
        <v>-0.8459538</v>
      </c>
      <c r="E25" s="14">
        <v>-1.139448</v>
      </c>
      <c r="F25" s="25">
        <v>-3.102626</v>
      </c>
      <c r="G25" s="35">
        <v>-1.052089</v>
      </c>
    </row>
    <row r="26" spans="1:7" ht="12">
      <c r="A26" s="21" t="s">
        <v>34</v>
      </c>
      <c r="B26" s="31">
        <v>-0.6311072</v>
      </c>
      <c r="C26" s="16">
        <v>0.1054552</v>
      </c>
      <c r="D26" s="16">
        <v>0.4325997</v>
      </c>
      <c r="E26" s="16">
        <v>0.1347638</v>
      </c>
      <c r="F26" s="27">
        <v>1.47582</v>
      </c>
      <c r="G26" s="37">
        <v>0.2673509</v>
      </c>
    </row>
    <row r="27" spans="1:7" ht="12">
      <c r="A27" s="20" t="s">
        <v>35</v>
      </c>
      <c r="B27" s="29">
        <v>-0.2818326</v>
      </c>
      <c r="C27" s="14">
        <v>-0.1518848</v>
      </c>
      <c r="D27" s="14">
        <v>-0.1811508</v>
      </c>
      <c r="E27" s="14">
        <v>-0.3274145</v>
      </c>
      <c r="F27" s="25">
        <v>0.1693959</v>
      </c>
      <c r="G27" s="35">
        <v>-0.1771764</v>
      </c>
    </row>
    <row r="28" spans="1:7" ht="12">
      <c r="A28" s="20" t="s">
        <v>36</v>
      </c>
      <c r="B28" s="29">
        <v>0.2128792</v>
      </c>
      <c r="C28" s="14">
        <v>0.2025291</v>
      </c>
      <c r="D28" s="14">
        <v>0.1010117</v>
      </c>
      <c r="E28" s="14">
        <v>0.1073721</v>
      </c>
      <c r="F28" s="25">
        <v>0.0723084</v>
      </c>
      <c r="G28" s="35">
        <v>0.1393466</v>
      </c>
    </row>
    <row r="29" spans="1:7" ht="12">
      <c r="A29" s="20" t="s">
        <v>37</v>
      </c>
      <c r="B29" s="29">
        <v>0.008132395</v>
      </c>
      <c r="C29" s="14">
        <v>-0.1345578</v>
      </c>
      <c r="D29" s="14">
        <v>-0.1185295</v>
      </c>
      <c r="E29" s="14">
        <v>-0.08132089</v>
      </c>
      <c r="F29" s="25">
        <v>-0.08080979</v>
      </c>
      <c r="G29" s="35">
        <v>-0.09003986</v>
      </c>
    </row>
    <row r="30" spans="1:7" ht="12">
      <c r="A30" s="21" t="s">
        <v>38</v>
      </c>
      <c r="B30" s="31">
        <v>-0.0955739</v>
      </c>
      <c r="C30" s="16">
        <v>0.01526783</v>
      </c>
      <c r="D30" s="16">
        <v>0.01105175</v>
      </c>
      <c r="E30" s="16">
        <v>-0.01794448</v>
      </c>
      <c r="F30" s="27">
        <v>0.3251289</v>
      </c>
      <c r="G30" s="37">
        <v>0.03146931</v>
      </c>
    </row>
    <row r="31" spans="1:7" ht="12">
      <c r="A31" s="20" t="s">
        <v>39</v>
      </c>
      <c r="B31" s="29">
        <v>0.003697916</v>
      </c>
      <c r="C31" s="14">
        <v>-0.03766843</v>
      </c>
      <c r="D31" s="14">
        <v>-0.04291624</v>
      </c>
      <c r="E31" s="14">
        <v>0.02188374</v>
      </c>
      <c r="F31" s="25">
        <v>0.009197481</v>
      </c>
      <c r="G31" s="35">
        <v>-0.01235922</v>
      </c>
    </row>
    <row r="32" spans="1:7" ht="12">
      <c r="A32" s="20" t="s">
        <v>40</v>
      </c>
      <c r="B32" s="29">
        <v>0.07496768</v>
      </c>
      <c r="C32" s="14">
        <v>0.06082065</v>
      </c>
      <c r="D32" s="14">
        <v>0.01882757</v>
      </c>
      <c r="E32" s="14">
        <v>0.02414644</v>
      </c>
      <c r="F32" s="25">
        <v>0.02918452</v>
      </c>
      <c r="G32" s="35">
        <v>0.03972538</v>
      </c>
    </row>
    <row r="33" spans="1:7" ht="12">
      <c r="A33" s="20" t="s">
        <v>41</v>
      </c>
      <c r="B33" s="29">
        <v>0.1333354</v>
      </c>
      <c r="C33" s="14">
        <v>0.09085298</v>
      </c>
      <c r="D33" s="14">
        <v>0.08660864</v>
      </c>
      <c r="E33" s="14">
        <v>0.08336824</v>
      </c>
      <c r="F33" s="25">
        <v>0.09140211</v>
      </c>
      <c r="G33" s="35">
        <v>0.09427046</v>
      </c>
    </row>
    <row r="34" spans="1:7" ht="12">
      <c r="A34" s="21" t="s">
        <v>42</v>
      </c>
      <c r="B34" s="31">
        <v>-0.02813363</v>
      </c>
      <c r="C34" s="16">
        <v>-0.009869802</v>
      </c>
      <c r="D34" s="16">
        <v>0.00101807</v>
      </c>
      <c r="E34" s="16">
        <v>0.007464134</v>
      </c>
      <c r="F34" s="27">
        <v>-0.01201581</v>
      </c>
      <c r="G34" s="37">
        <v>-0.006056547</v>
      </c>
    </row>
    <row r="35" spans="1:7" ht="12.75" thickBot="1">
      <c r="A35" s="22" t="s">
        <v>43</v>
      </c>
      <c r="B35" s="32">
        <v>-0.001593417</v>
      </c>
      <c r="C35" s="17">
        <v>-0.004816742</v>
      </c>
      <c r="D35" s="17">
        <v>-0.0005885851</v>
      </c>
      <c r="E35" s="17">
        <v>-0.003528743</v>
      </c>
      <c r="F35" s="28">
        <v>0.001660213</v>
      </c>
      <c r="G35" s="38">
        <v>-0.002159544</v>
      </c>
    </row>
    <row r="36" spans="1:7" ht="12">
      <c r="A36" s="4" t="s">
        <v>44</v>
      </c>
      <c r="B36" s="3">
        <v>23.44055</v>
      </c>
      <c r="C36" s="3">
        <v>23.44055</v>
      </c>
      <c r="D36" s="3">
        <v>23.44971</v>
      </c>
      <c r="E36" s="3">
        <v>23.44971</v>
      </c>
      <c r="F36" s="3">
        <v>23.45886</v>
      </c>
      <c r="G36" s="3"/>
    </row>
    <row r="37" spans="1:6" ht="12">
      <c r="A37" s="4" t="s">
        <v>45</v>
      </c>
      <c r="B37" s="2">
        <v>-0.1012166</v>
      </c>
      <c r="C37" s="2">
        <v>-0.007120768</v>
      </c>
      <c r="D37" s="2">
        <v>0.04069011</v>
      </c>
      <c r="E37" s="2">
        <v>0.07120768</v>
      </c>
      <c r="F37" s="2">
        <v>0.08900961</v>
      </c>
    </row>
    <row r="38" spans="1:7" ht="12">
      <c r="A38" s="4" t="s">
        <v>53</v>
      </c>
      <c r="B38" s="2">
        <v>-0.0001651016</v>
      </c>
      <c r="C38" s="2">
        <v>5.649259E-05</v>
      </c>
      <c r="D38" s="2">
        <v>-5.90665E-05</v>
      </c>
      <c r="E38" s="2">
        <v>0.0001202844</v>
      </c>
      <c r="F38" s="2">
        <v>-3.380139E-05</v>
      </c>
      <c r="G38" s="2">
        <v>0.0004124137</v>
      </c>
    </row>
    <row r="39" spans="1:7" ht="12.75" thickBot="1">
      <c r="A39" s="4" t="s">
        <v>54</v>
      </c>
      <c r="B39" s="2">
        <v>0.0001392824</v>
      </c>
      <c r="C39" s="2">
        <v>-4.031855E-05</v>
      </c>
      <c r="D39" s="2">
        <v>-5.047973E-05</v>
      </c>
      <c r="E39" s="2">
        <v>-0.0001039757</v>
      </c>
      <c r="F39" s="2">
        <v>0.000201235</v>
      </c>
      <c r="G39" s="2">
        <v>0.001007458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3.117194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0.002267</v>
      </c>
      <c r="C4">
        <v>0.003762</v>
      </c>
      <c r="D4">
        <v>0.00376</v>
      </c>
      <c r="E4">
        <v>0.003762</v>
      </c>
      <c r="F4">
        <v>0.002084</v>
      </c>
      <c r="G4">
        <v>0.011725</v>
      </c>
    </row>
    <row r="5" spans="1:7" ht="12.75">
      <c r="A5" t="s">
        <v>13</v>
      </c>
      <c r="B5">
        <v>3.993062</v>
      </c>
      <c r="C5">
        <v>2.792508</v>
      </c>
      <c r="D5">
        <v>0.001074</v>
      </c>
      <c r="E5">
        <v>-2.177959</v>
      </c>
      <c r="F5">
        <v>-5.567819</v>
      </c>
      <c r="G5">
        <v>7.145309</v>
      </c>
    </row>
    <row r="6" spans="1:7" ht="12.75">
      <c r="A6" t="s">
        <v>14</v>
      </c>
      <c r="B6" s="49">
        <v>97.7729</v>
      </c>
      <c r="C6" s="49">
        <v>-33.3634</v>
      </c>
      <c r="D6" s="49">
        <v>34.74494</v>
      </c>
      <c r="E6" s="49">
        <v>-70.48914</v>
      </c>
      <c r="F6" s="49">
        <v>18.56495</v>
      </c>
      <c r="G6" s="49">
        <v>0.01805206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-0.1795697</v>
      </c>
      <c r="C8" s="49">
        <v>-0.5959588</v>
      </c>
      <c r="D8" s="49">
        <v>-0.1840512</v>
      </c>
      <c r="E8" s="49">
        <v>0.7987497</v>
      </c>
      <c r="F8" s="49">
        <v>0.9606459</v>
      </c>
      <c r="G8" s="49">
        <v>0.1067024</v>
      </c>
    </row>
    <row r="9" spans="1:7" ht="12.75">
      <c r="A9" t="s">
        <v>17</v>
      </c>
      <c r="B9" s="49">
        <v>-0.7999133</v>
      </c>
      <c r="C9" s="49">
        <v>-0.3310662</v>
      </c>
      <c r="D9" s="49">
        <v>0.2262502</v>
      </c>
      <c r="E9" s="49">
        <v>0.2682614</v>
      </c>
      <c r="F9" s="49">
        <v>-0.7075183</v>
      </c>
      <c r="G9" s="49">
        <v>-0.1710642</v>
      </c>
    </row>
    <row r="10" spans="1:7" ht="12.75">
      <c r="A10" t="s">
        <v>18</v>
      </c>
      <c r="B10" s="49">
        <v>0.3038361</v>
      </c>
      <c r="C10" s="49">
        <v>0.3125872</v>
      </c>
      <c r="D10" s="49">
        <v>0.2016469</v>
      </c>
      <c r="E10" s="49">
        <v>-0.440175</v>
      </c>
      <c r="F10" s="49">
        <v>-1.300805</v>
      </c>
      <c r="G10" s="49">
        <v>-0.1114897</v>
      </c>
    </row>
    <row r="11" spans="1:7" ht="12.75">
      <c r="A11" t="s">
        <v>19</v>
      </c>
      <c r="B11" s="49">
        <v>2.373926</v>
      </c>
      <c r="C11" s="49">
        <v>1.065751</v>
      </c>
      <c r="D11" s="49">
        <v>1.181077</v>
      </c>
      <c r="E11" s="49">
        <v>0.880389</v>
      </c>
      <c r="F11" s="49">
        <v>13.54204</v>
      </c>
      <c r="G11" s="49">
        <v>2.901723</v>
      </c>
    </row>
    <row r="12" spans="1:7" ht="12.75">
      <c r="A12" t="s">
        <v>20</v>
      </c>
      <c r="B12" s="49">
        <v>0.1209407</v>
      </c>
      <c r="C12" s="49">
        <v>-0.1883014</v>
      </c>
      <c r="D12" s="49">
        <v>-0.06042524</v>
      </c>
      <c r="E12" s="49">
        <v>-0.1984832</v>
      </c>
      <c r="F12" s="49">
        <v>0.109246</v>
      </c>
      <c r="G12" s="49">
        <v>-0.075479</v>
      </c>
    </row>
    <row r="13" spans="1:7" ht="12.75">
      <c r="A13" t="s">
        <v>21</v>
      </c>
      <c r="B13" s="49">
        <v>0.02966199</v>
      </c>
      <c r="C13" s="49">
        <v>-0.05752579</v>
      </c>
      <c r="D13" s="49">
        <v>-0.09132828</v>
      </c>
      <c r="E13" s="49">
        <v>-0.2254153</v>
      </c>
      <c r="F13" s="49">
        <v>-0.08514862</v>
      </c>
      <c r="G13" s="49">
        <v>-0.09711154</v>
      </c>
    </row>
    <row r="14" spans="1:7" ht="12.75">
      <c r="A14" t="s">
        <v>22</v>
      </c>
      <c r="B14" s="49">
        <v>0.003576485</v>
      </c>
      <c r="C14" s="49">
        <v>0.09924905</v>
      </c>
      <c r="D14" s="49">
        <v>-0.04449706</v>
      </c>
      <c r="E14" s="49">
        <v>-0.03260894</v>
      </c>
      <c r="F14" s="49">
        <v>0.04097138</v>
      </c>
      <c r="G14" s="49">
        <v>0.01132366</v>
      </c>
    </row>
    <row r="15" spans="1:7" ht="12.75">
      <c r="A15" t="s">
        <v>23</v>
      </c>
      <c r="B15" s="49">
        <v>-0.3775259</v>
      </c>
      <c r="C15" s="49">
        <v>-0.1281548</v>
      </c>
      <c r="D15" s="49">
        <v>-0.1086137</v>
      </c>
      <c r="E15" s="49">
        <v>-0.1644546</v>
      </c>
      <c r="F15" s="49">
        <v>-0.3888009</v>
      </c>
      <c r="G15" s="49">
        <v>-0.2030938</v>
      </c>
    </row>
    <row r="16" spans="1:7" ht="12.75">
      <c r="A16" t="s">
        <v>24</v>
      </c>
      <c r="B16" s="49">
        <v>-0.004308881</v>
      </c>
      <c r="C16" s="49">
        <v>-0.02932915</v>
      </c>
      <c r="D16" s="49">
        <v>0.01007881</v>
      </c>
      <c r="E16" s="49">
        <v>-0.03310074</v>
      </c>
      <c r="F16" s="49">
        <v>-0.0219795</v>
      </c>
      <c r="G16" s="49">
        <v>-0.01614971</v>
      </c>
    </row>
    <row r="17" spans="1:7" ht="12.75">
      <c r="A17" t="s">
        <v>25</v>
      </c>
      <c r="B17" s="49">
        <v>-0.03978232</v>
      </c>
      <c r="C17" s="49">
        <v>-0.02774654</v>
      </c>
      <c r="D17" s="49">
        <v>-0.02569461</v>
      </c>
      <c r="E17" s="49">
        <v>-0.01406298</v>
      </c>
      <c r="F17" s="49">
        <v>-0.03918367</v>
      </c>
      <c r="G17" s="49">
        <v>-0.02723743</v>
      </c>
    </row>
    <row r="18" spans="1:7" ht="12.75">
      <c r="A18" t="s">
        <v>26</v>
      </c>
      <c r="B18" s="49">
        <v>0.003386376</v>
      </c>
      <c r="C18" s="49">
        <v>0.04982235</v>
      </c>
      <c r="D18" s="49">
        <v>0.02835013</v>
      </c>
      <c r="E18" s="49">
        <v>0.06754612</v>
      </c>
      <c r="F18" s="49">
        <v>-0.0007121735</v>
      </c>
      <c r="G18" s="49">
        <v>0.03543524</v>
      </c>
    </row>
    <row r="19" spans="1:7" ht="12.75">
      <c r="A19" t="s">
        <v>27</v>
      </c>
      <c r="B19" s="49">
        <v>-0.2043633</v>
      </c>
      <c r="C19" s="49">
        <v>-0.2041536</v>
      </c>
      <c r="D19" s="49">
        <v>-0.2032947</v>
      </c>
      <c r="E19" s="49">
        <v>-0.2020805</v>
      </c>
      <c r="F19" s="49">
        <v>-0.1576854</v>
      </c>
      <c r="G19" s="49">
        <v>-0.1972826</v>
      </c>
    </row>
    <row r="20" spans="1:7" ht="12.75">
      <c r="A20" t="s">
        <v>28</v>
      </c>
      <c r="B20" s="49">
        <v>-0.001341915</v>
      </c>
      <c r="C20" s="49">
        <v>0.0001073486</v>
      </c>
      <c r="D20" s="49">
        <v>-0.001769939</v>
      </c>
      <c r="E20" s="49">
        <v>-0.002386325</v>
      </c>
      <c r="F20" s="49">
        <v>-0.002551528</v>
      </c>
      <c r="G20" s="49">
        <v>-0.001508231</v>
      </c>
    </row>
    <row r="21" spans="1:7" ht="12.75">
      <c r="A21" t="s">
        <v>29</v>
      </c>
      <c r="B21" s="49">
        <v>-81.1552</v>
      </c>
      <c r="C21" s="49">
        <v>23.53119</v>
      </c>
      <c r="D21" s="49">
        <v>29.69403</v>
      </c>
      <c r="E21" s="49">
        <v>61.47039</v>
      </c>
      <c r="F21" s="49">
        <v>-118.5949</v>
      </c>
      <c r="G21" s="49">
        <v>0.01831983</v>
      </c>
    </row>
    <row r="22" spans="1:7" ht="12.75">
      <c r="A22" t="s">
        <v>30</v>
      </c>
      <c r="B22" s="49">
        <v>79.86294</v>
      </c>
      <c r="C22" s="49">
        <v>55.85073</v>
      </c>
      <c r="D22" s="49">
        <v>0.02148899</v>
      </c>
      <c r="E22" s="49">
        <v>-43.55945</v>
      </c>
      <c r="F22" s="49">
        <v>-111.361</v>
      </c>
      <c r="G22" s="49">
        <v>0</v>
      </c>
    </row>
    <row r="23" spans="1:7" ht="12.75">
      <c r="A23" t="s">
        <v>31</v>
      </c>
      <c r="B23" s="49">
        <v>-4.070257</v>
      </c>
      <c r="C23" s="49">
        <v>-1.093786</v>
      </c>
      <c r="D23" s="49">
        <v>-2.711893</v>
      </c>
      <c r="E23" s="49">
        <v>-5.370432</v>
      </c>
      <c r="F23" s="49">
        <v>-0.2882545</v>
      </c>
      <c r="G23" s="49">
        <v>-2.836104</v>
      </c>
    </row>
    <row r="24" spans="1:7" ht="12.75">
      <c r="A24" t="s">
        <v>32</v>
      </c>
      <c r="B24" s="49">
        <v>-0.9858261</v>
      </c>
      <c r="C24" s="49">
        <v>0.8733008</v>
      </c>
      <c r="D24" s="49">
        <v>1.678631</v>
      </c>
      <c r="E24" s="49">
        <v>3.42993</v>
      </c>
      <c r="F24" s="49">
        <v>0.7926913</v>
      </c>
      <c r="G24" s="49">
        <v>1.401865</v>
      </c>
    </row>
    <row r="25" spans="1:7" ht="12.75">
      <c r="A25" t="s">
        <v>33</v>
      </c>
      <c r="B25" s="49">
        <v>-0.7024281</v>
      </c>
      <c r="C25" s="49">
        <v>-0.2452724</v>
      </c>
      <c r="D25" s="49">
        <v>-0.8459538</v>
      </c>
      <c r="E25" s="49">
        <v>-1.139448</v>
      </c>
      <c r="F25" s="49">
        <v>-3.102626</v>
      </c>
      <c r="G25" s="49">
        <v>-1.052089</v>
      </c>
    </row>
    <row r="26" spans="1:7" ht="12.75">
      <c r="A26" t="s">
        <v>34</v>
      </c>
      <c r="B26" s="49">
        <v>-0.6311072</v>
      </c>
      <c r="C26" s="49">
        <v>0.1054552</v>
      </c>
      <c r="D26" s="49">
        <v>0.4325997</v>
      </c>
      <c r="E26" s="49">
        <v>0.1347638</v>
      </c>
      <c r="F26" s="49">
        <v>1.47582</v>
      </c>
      <c r="G26" s="49">
        <v>0.2673509</v>
      </c>
    </row>
    <row r="27" spans="1:7" ht="12.75">
      <c r="A27" t="s">
        <v>35</v>
      </c>
      <c r="B27" s="49">
        <v>-0.2818326</v>
      </c>
      <c r="C27" s="49">
        <v>-0.1518848</v>
      </c>
      <c r="D27" s="49">
        <v>-0.1811508</v>
      </c>
      <c r="E27" s="49">
        <v>-0.3274145</v>
      </c>
      <c r="F27" s="49">
        <v>0.1693959</v>
      </c>
      <c r="G27" s="49">
        <v>-0.1771764</v>
      </c>
    </row>
    <row r="28" spans="1:7" ht="12.75">
      <c r="A28" t="s">
        <v>36</v>
      </c>
      <c r="B28" s="49">
        <v>0.2128792</v>
      </c>
      <c r="C28" s="49">
        <v>0.2025291</v>
      </c>
      <c r="D28" s="49">
        <v>0.1010117</v>
      </c>
      <c r="E28" s="49">
        <v>0.1073721</v>
      </c>
      <c r="F28" s="49">
        <v>0.0723084</v>
      </c>
      <c r="G28" s="49">
        <v>0.1393466</v>
      </c>
    </row>
    <row r="29" spans="1:7" ht="12.75">
      <c r="A29" t="s">
        <v>37</v>
      </c>
      <c r="B29" s="49">
        <v>0.008132395</v>
      </c>
      <c r="C29" s="49">
        <v>-0.1345578</v>
      </c>
      <c r="D29" s="49">
        <v>-0.1185295</v>
      </c>
      <c r="E29" s="49">
        <v>-0.08132089</v>
      </c>
      <c r="F29" s="49">
        <v>-0.08080979</v>
      </c>
      <c r="G29" s="49">
        <v>-0.09003986</v>
      </c>
    </row>
    <row r="30" spans="1:7" ht="12.75">
      <c r="A30" t="s">
        <v>38</v>
      </c>
      <c r="B30" s="49">
        <v>-0.0955739</v>
      </c>
      <c r="C30" s="49">
        <v>0.01526783</v>
      </c>
      <c r="D30" s="49">
        <v>0.01105175</v>
      </c>
      <c r="E30" s="49">
        <v>-0.01794448</v>
      </c>
      <c r="F30" s="49">
        <v>0.3251289</v>
      </c>
      <c r="G30" s="49">
        <v>0.03146931</v>
      </c>
    </row>
    <row r="31" spans="1:7" ht="12.75">
      <c r="A31" t="s">
        <v>39</v>
      </c>
      <c r="B31" s="49">
        <v>0.003697916</v>
      </c>
      <c r="C31" s="49">
        <v>-0.03766843</v>
      </c>
      <c r="D31" s="49">
        <v>-0.04291624</v>
      </c>
      <c r="E31" s="49">
        <v>0.02188374</v>
      </c>
      <c r="F31" s="49">
        <v>0.009197481</v>
      </c>
      <c r="G31" s="49">
        <v>-0.01235922</v>
      </c>
    </row>
    <row r="32" spans="1:7" ht="12.75">
      <c r="A32" t="s">
        <v>40</v>
      </c>
      <c r="B32" s="49">
        <v>0.07496768</v>
      </c>
      <c r="C32" s="49">
        <v>0.06082065</v>
      </c>
      <c r="D32" s="49">
        <v>0.01882757</v>
      </c>
      <c r="E32" s="49">
        <v>0.02414644</v>
      </c>
      <c r="F32" s="49">
        <v>0.02918452</v>
      </c>
      <c r="G32" s="49">
        <v>0.03972538</v>
      </c>
    </row>
    <row r="33" spans="1:7" ht="12.75">
      <c r="A33" t="s">
        <v>41</v>
      </c>
      <c r="B33" s="49">
        <v>0.1333354</v>
      </c>
      <c r="C33" s="49">
        <v>0.09085298</v>
      </c>
      <c r="D33" s="49">
        <v>0.08660864</v>
      </c>
      <c r="E33" s="49">
        <v>0.08336824</v>
      </c>
      <c r="F33" s="49">
        <v>0.09140211</v>
      </c>
      <c r="G33" s="49">
        <v>0.09427046</v>
      </c>
    </row>
    <row r="34" spans="1:7" ht="12.75">
      <c r="A34" t="s">
        <v>42</v>
      </c>
      <c r="B34" s="49">
        <v>-0.02813363</v>
      </c>
      <c r="C34" s="49">
        <v>-0.009869802</v>
      </c>
      <c r="D34" s="49">
        <v>0.00101807</v>
      </c>
      <c r="E34" s="49">
        <v>0.007464134</v>
      </c>
      <c r="F34" s="49">
        <v>-0.01201581</v>
      </c>
      <c r="G34" s="49">
        <v>-0.006056547</v>
      </c>
    </row>
    <row r="35" spans="1:7" ht="12.75">
      <c r="A35" t="s">
        <v>43</v>
      </c>
      <c r="B35" s="49">
        <v>-0.001593417</v>
      </c>
      <c r="C35" s="49">
        <v>-0.004816742</v>
      </c>
      <c r="D35" s="49">
        <v>-0.0005885851</v>
      </c>
      <c r="E35" s="49">
        <v>-0.003528743</v>
      </c>
      <c r="F35" s="49">
        <v>0.001660213</v>
      </c>
      <c r="G35" s="49">
        <v>-0.002159544</v>
      </c>
    </row>
    <row r="36" spans="1:6" ht="12.75">
      <c r="A36" t="s">
        <v>44</v>
      </c>
      <c r="B36" s="49">
        <v>23.44055</v>
      </c>
      <c r="C36" s="49">
        <v>23.44055</v>
      </c>
      <c r="D36" s="49">
        <v>23.44971</v>
      </c>
      <c r="E36" s="49">
        <v>23.44971</v>
      </c>
      <c r="F36" s="49">
        <v>23.45886</v>
      </c>
    </row>
    <row r="37" spans="1:6" ht="12.75">
      <c r="A37" t="s">
        <v>45</v>
      </c>
      <c r="B37" s="49">
        <v>-0.1012166</v>
      </c>
      <c r="C37" s="49">
        <v>-0.007120768</v>
      </c>
      <c r="D37" s="49">
        <v>0.04069011</v>
      </c>
      <c r="E37" s="49">
        <v>0.07120768</v>
      </c>
      <c r="F37" s="49">
        <v>0.08900961</v>
      </c>
    </row>
    <row r="38" spans="1:7" ht="12.75">
      <c r="A38" t="s">
        <v>55</v>
      </c>
      <c r="B38" s="49">
        <v>-0.0001651016</v>
      </c>
      <c r="C38" s="49">
        <v>5.649259E-05</v>
      </c>
      <c r="D38" s="49">
        <v>-5.90665E-05</v>
      </c>
      <c r="E38" s="49">
        <v>0.0001202844</v>
      </c>
      <c r="F38" s="49">
        <v>-3.380139E-05</v>
      </c>
      <c r="G38" s="49">
        <v>0.0004124137</v>
      </c>
    </row>
    <row r="39" spans="1:7" ht="12.75">
      <c r="A39" t="s">
        <v>56</v>
      </c>
      <c r="B39" s="49">
        <v>0.0001392824</v>
      </c>
      <c r="C39" s="49">
        <v>-4.031855E-05</v>
      </c>
      <c r="D39" s="49">
        <v>-5.047973E-05</v>
      </c>
      <c r="E39" s="49">
        <v>-0.0001039757</v>
      </c>
      <c r="F39" s="49">
        <v>0.000201235</v>
      </c>
      <c r="G39" s="49">
        <v>0.001007458</v>
      </c>
    </row>
    <row r="40" spans="2:5" ht="12.75">
      <c r="B40" t="s">
        <v>46</v>
      </c>
      <c r="C40" t="s">
        <v>47</v>
      </c>
      <c r="D40" t="s">
        <v>48</v>
      </c>
      <c r="E40">
        <v>3.117194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-0.00016510157988637933</v>
      </c>
      <c r="C50">
        <f>-0.017/(C7*C7+C22*C22)*(C21*C22+C6*C7)</f>
        <v>5.649259802043111E-05</v>
      </c>
      <c r="D50">
        <f>-0.017/(D7*D7+D22*D22)*(D21*D22+D6*D7)</f>
        <v>-5.906650647582859E-05</v>
      </c>
      <c r="E50">
        <f>-0.017/(E7*E7+E22*E22)*(E21*E22+E6*E7)</f>
        <v>0.00012028445047648899</v>
      </c>
      <c r="F50">
        <f>-0.017/(F7*F7+F22*F22)*(F21*F22+F6*F7)</f>
        <v>-3.380138712994674E-05</v>
      </c>
      <c r="G50">
        <f>(B50*B$4+C50*C$4+D50*D$4+E50*E$4+F50*F$4)/SUM(B$4:F$4)</f>
        <v>-1.1398658682014899E-07</v>
      </c>
    </row>
    <row r="51" spans="1:7" ht="12.75">
      <c r="A51" t="s">
        <v>59</v>
      </c>
      <c r="B51">
        <f>-0.017/(B7*B7+B22*B22)*(B21*B7-B6*B22)</f>
        <v>0.0001392823897568371</v>
      </c>
      <c r="C51">
        <f>-0.017/(C7*C7+C22*C22)*(C21*C7-C6*C22)</f>
        <v>-4.031853828390376E-05</v>
      </c>
      <c r="D51">
        <f>-0.017/(D7*D7+D22*D22)*(D21*D7-D6*D22)</f>
        <v>-5.0479724072043306E-05</v>
      </c>
      <c r="E51">
        <f>-0.017/(E7*E7+E22*E22)*(E21*E7-E6*E22)</f>
        <v>-0.0001039757105493692</v>
      </c>
      <c r="F51">
        <f>-0.017/(F7*F7+F22*F22)*(F21*F7-F6*F22)</f>
        <v>0.0002012349143727822</v>
      </c>
      <c r="G51">
        <f>(B51*B$4+C51*C$4+D51*D$4+E51*E$4+F51*F$4)/SUM(B$4:F$4)</f>
        <v>1.591309568258374E-07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10000.070183807418</v>
      </c>
      <c r="C62">
        <f>C7+(2/0.017)*(C8*C50-C23*C51)</f>
        <v>9999.990850927807</v>
      </c>
      <c r="D62">
        <f>D7+(2/0.017)*(D8*D50-D23*D51)</f>
        <v>9999.985173606005</v>
      </c>
      <c r="E62">
        <f>E7+(2/0.017)*(E8*E50-E23*E51)</f>
        <v>9999.945609727714</v>
      </c>
      <c r="F62">
        <f>F7+(2/0.017)*(F8*F50-F23*F51)</f>
        <v>10000.003004200666</v>
      </c>
    </row>
    <row r="63" spans="1:6" ht="12.75">
      <c r="A63" t="s">
        <v>67</v>
      </c>
      <c r="B63">
        <f>B8+(3/0.017)*(B9*B50-B24*B51)</f>
        <v>-0.13203290623033118</v>
      </c>
      <c r="C63">
        <f>C8+(3/0.017)*(C9*C50-C24*C51)</f>
        <v>-0.593045725532339</v>
      </c>
      <c r="D63">
        <f>D8+(3/0.017)*(D9*D50-D24*D51)</f>
        <v>-0.17145596103611987</v>
      </c>
      <c r="E63">
        <f>E8+(3/0.017)*(E9*E50-E24*E51)</f>
        <v>0.867378597170762</v>
      </c>
      <c r="F63">
        <f>F8+(3/0.017)*(F9*F50-F24*F51)</f>
        <v>0.9367161236612246</v>
      </c>
    </row>
    <row r="64" spans="1:6" ht="12.75">
      <c r="A64" t="s">
        <v>68</v>
      </c>
      <c r="B64">
        <f>B9+(4/0.017)*(B10*B50-B25*B51)</f>
        <v>-0.7886963484085087</v>
      </c>
      <c r="C64">
        <f>C9+(4/0.017)*(C10*C50-C25*C51)</f>
        <v>-0.32923800273257714</v>
      </c>
      <c r="D64">
        <f>D9+(4/0.017)*(D10*D50-D25*D51)</f>
        <v>0.21339982533497007</v>
      </c>
      <c r="E64">
        <f>E9+(4/0.017)*(E10*E50-E25*E51)</f>
        <v>0.2279270180182244</v>
      </c>
      <c r="F64">
        <f>F9+(4/0.017)*(F10*F50-F25*F51)</f>
        <v>-0.5502651962761558</v>
      </c>
    </row>
    <row r="65" spans="1:6" ht="12.75">
      <c r="A65" t="s">
        <v>69</v>
      </c>
      <c r="B65">
        <f>B10+(5/0.017)*(B11*B50-B26*B51)</f>
        <v>0.21441350761040978</v>
      </c>
      <c r="C65">
        <f>C10+(5/0.017)*(C11*C50-C26*C51)</f>
        <v>0.3315456830445027</v>
      </c>
      <c r="D65">
        <f>D10+(5/0.017)*(D11*D50-D26*D51)</f>
        <v>0.18755143565314603</v>
      </c>
      <c r="E65">
        <f>E10+(5/0.017)*(E11*E50-E26*E51)</f>
        <v>-0.40490756796121213</v>
      </c>
      <c r="F65">
        <f>F10+(5/0.017)*(F11*F50-F26*F51)</f>
        <v>-1.522783308205548</v>
      </c>
    </row>
    <row r="66" spans="1:6" ht="12.75">
      <c r="A66" t="s">
        <v>70</v>
      </c>
      <c r="B66">
        <f>B11+(6/0.017)*(B12*B50-B27*B51)</f>
        <v>2.3807331120224062</v>
      </c>
      <c r="C66">
        <f>C11+(6/0.017)*(C12*C50-C27*C51)</f>
        <v>1.0598352087927903</v>
      </c>
      <c r="D66">
        <f>D11+(6/0.017)*(D12*D50-D27*D51)</f>
        <v>1.1791092348577648</v>
      </c>
      <c r="E66">
        <f>E11+(6/0.017)*(E12*E50-E27*E51)</f>
        <v>0.8599474948508888</v>
      </c>
      <c r="F66">
        <f>F11+(6/0.017)*(F12*F50-F27*F51)</f>
        <v>13.52870551678706</v>
      </c>
    </row>
    <row r="67" spans="1:6" ht="12.75">
      <c r="A67" t="s">
        <v>71</v>
      </c>
      <c r="B67">
        <f>B12+(7/0.017)*(B13*B50-B28*B51)</f>
        <v>0.10671523201060684</v>
      </c>
      <c r="C67">
        <f>C12+(7/0.017)*(C13*C50-C28*C51)</f>
        <v>-0.1862772075534272</v>
      </c>
      <c r="D67">
        <f>D12+(7/0.017)*(D13*D50-D28*D51)</f>
        <v>-0.05610439315866705</v>
      </c>
      <c r="E67">
        <f>E12+(7/0.017)*(E13*E50-E28*E51)</f>
        <v>-0.20505079151127675</v>
      </c>
      <c r="F67">
        <f>F12+(7/0.017)*(F13*F50-F28*F51)</f>
        <v>0.10443953926472793</v>
      </c>
    </row>
    <row r="68" spans="1:6" ht="12.75">
      <c r="A68" t="s">
        <v>72</v>
      </c>
      <c r="B68">
        <f>B13+(8/0.017)*(B14*B50-B29*B51)</f>
        <v>0.028851080478124003</v>
      </c>
      <c r="C68">
        <f>C13+(8/0.017)*(C14*C50-C29*C51)</f>
        <v>-0.05744030158830033</v>
      </c>
      <c r="D68">
        <f>D13+(8/0.017)*(D14*D50-D29*D51)</f>
        <v>-0.09290712732788325</v>
      </c>
      <c r="E68">
        <f>E13+(8/0.017)*(E14*E50-E29*E51)</f>
        <v>-0.23124012152883666</v>
      </c>
      <c r="F68">
        <f>F13+(8/0.017)*(F14*F50-F29*F51)</f>
        <v>-0.07814774390846853</v>
      </c>
    </row>
    <row r="69" spans="1:6" ht="12.75">
      <c r="A69" t="s">
        <v>73</v>
      </c>
      <c r="B69">
        <f>B14+(9/0.017)*(B15*B50-B30*B51)</f>
        <v>0.043622188150333766</v>
      </c>
      <c r="C69">
        <f>C14+(9/0.017)*(C15*C50-C30*C51)</f>
        <v>0.0957421094640121</v>
      </c>
      <c r="D69">
        <f>D14+(9/0.017)*(D15*D50-D30*D51)</f>
        <v>-0.04080530176797987</v>
      </c>
      <c r="E69">
        <f>E14+(9/0.017)*(E15*E50-E30*E51)</f>
        <v>-0.04406918066058399</v>
      </c>
      <c r="F69">
        <f>F14+(9/0.017)*(F15*F50-F30*F51)</f>
        <v>0.013290939439517271</v>
      </c>
    </row>
    <row r="70" spans="1:6" ht="12.75">
      <c r="A70" t="s">
        <v>74</v>
      </c>
      <c r="B70">
        <f>B15+(10/0.017)*(B16*B50-B31*B51)</f>
        <v>-0.377410400892328</v>
      </c>
      <c r="C70">
        <f>C15+(10/0.017)*(C16*C50-C31*C51)</f>
        <v>-0.1300228093636944</v>
      </c>
      <c r="D70">
        <f>D15+(10/0.017)*(D16*D50-D31*D51)</f>
        <v>-0.11023824120561367</v>
      </c>
      <c r="E70">
        <f>E15+(10/0.017)*(E16*E50-E31*E51)</f>
        <v>-0.16545820406193382</v>
      </c>
      <c r="F70">
        <f>F15+(10/0.017)*(F16*F50-F31*F51)</f>
        <v>-0.3894526157135633</v>
      </c>
    </row>
    <row r="71" spans="1:6" ht="12.75">
      <c r="A71" t="s">
        <v>75</v>
      </c>
      <c r="B71">
        <f>B16+(11/0.017)*(B17*B50-B32*B51)</f>
        <v>-0.006815298126775509</v>
      </c>
      <c r="C71">
        <f>C16+(11/0.017)*(C17*C50-C32*C51)</f>
        <v>-0.028756680510424112</v>
      </c>
      <c r="D71">
        <f>D16+(11/0.017)*(D17*D50-D32*D51)</f>
        <v>0.011675816779503863</v>
      </c>
      <c r="E71">
        <f>E16+(11/0.017)*(E17*E50-E32*E51)</f>
        <v>-0.03257074354213915</v>
      </c>
      <c r="F71">
        <f>F16+(11/0.017)*(F17*F50-F32*F51)</f>
        <v>-0.024922635401650316</v>
      </c>
    </row>
    <row r="72" spans="1:6" ht="12.75">
      <c r="A72" t="s">
        <v>76</v>
      </c>
      <c r="B72">
        <f>B17+(12/0.017)*(B18*B50-B33*B51)</f>
        <v>-0.05328611000861631</v>
      </c>
      <c r="C72">
        <f>C17+(12/0.017)*(C18*C50-C33*C51)</f>
        <v>-0.023174078816480023</v>
      </c>
      <c r="D72">
        <f>D17+(12/0.017)*(D18*D50-D33*D51)</f>
        <v>-0.023790536744315752</v>
      </c>
      <c r="E72">
        <f>E17+(12/0.017)*(E18*E50-E33*E51)</f>
        <v>-0.002209083587809888</v>
      </c>
      <c r="F72">
        <f>F17+(12/0.017)*(F18*F50-F33*F51)</f>
        <v>-0.05215018058388077</v>
      </c>
    </row>
    <row r="73" spans="1:6" ht="12.75">
      <c r="A73" t="s">
        <v>77</v>
      </c>
      <c r="B73">
        <f>B18+(13/0.017)*(B19*B50-B34*B51)</f>
        <v>0.032184605291557276</v>
      </c>
      <c r="C73">
        <f>C18+(13/0.017)*(C19*C50-C34*C51)</f>
        <v>0.04069856516251761</v>
      </c>
      <c r="D73">
        <f>D18+(13/0.017)*(D19*D50-D34*D51)</f>
        <v>0.03757194734632879</v>
      </c>
      <c r="E73">
        <f>E18+(13/0.017)*(E19*E50-E34*E51)</f>
        <v>0.049551785155472386</v>
      </c>
      <c r="F73">
        <f>F18+(13/0.017)*(F19*F50-F34*F51)</f>
        <v>0.005212756776819506</v>
      </c>
    </row>
    <row r="74" spans="1:6" ht="12.75">
      <c r="A74" t="s">
        <v>78</v>
      </c>
      <c r="B74">
        <f>B19+(14/0.017)*(B20*B50-B35*B51)</f>
        <v>-0.2039980752353545</v>
      </c>
      <c r="C74">
        <f>C19+(14/0.017)*(C20*C50-C35*C51)</f>
        <v>-0.20430853849034822</v>
      </c>
      <c r="D74">
        <f>D19+(14/0.017)*(D20*D50-D35*D51)</f>
        <v>-0.2032330732353234</v>
      </c>
      <c r="E74">
        <f>E19+(14/0.017)*(E20*E50-E35*E51)</f>
        <v>-0.202619039936986</v>
      </c>
      <c r="F74">
        <f>F19+(14/0.017)*(F20*F50-F35*F51)</f>
        <v>-0.15788950981721916</v>
      </c>
    </row>
    <row r="75" spans="1:6" ht="12.75">
      <c r="A75" t="s">
        <v>79</v>
      </c>
      <c r="B75" s="49">
        <f>B20</f>
        <v>-0.001341915</v>
      </c>
      <c r="C75" s="49">
        <f>C20</f>
        <v>0.0001073486</v>
      </c>
      <c r="D75" s="49">
        <f>D20</f>
        <v>-0.001769939</v>
      </c>
      <c r="E75" s="49">
        <f>E20</f>
        <v>-0.002386325</v>
      </c>
      <c r="F75" s="49">
        <f>F20</f>
        <v>-0.002551528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79.93905705462349</v>
      </c>
      <c r="C82">
        <f>C22+(2/0.017)*(C8*C51+C23*C50)</f>
        <v>55.84628733822059</v>
      </c>
      <c r="D82">
        <f>D22+(2/0.017)*(D8*D51+D23*D50)</f>
        <v>0.04142697814557443</v>
      </c>
      <c r="E82">
        <f>E22+(2/0.017)*(E8*E51+E23*E50)</f>
        <v>-43.64521823877058</v>
      </c>
      <c r="F82">
        <f>F22+(2/0.017)*(F8*F51+F23*F50)</f>
        <v>-111.33711071795582</v>
      </c>
    </row>
    <row r="83" spans="1:6" ht="12.75">
      <c r="A83" t="s">
        <v>82</v>
      </c>
      <c r="B83">
        <f>B23+(3/0.017)*(B9*B51+B24*B50)</f>
        <v>-4.061195656956302</v>
      </c>
      <c r="C83">
        <f>C23+(3/0.017)*(C9*C51+C24*C50)</f>
        <v>-1.0827242700639068</v>
      </c>
      <c r="D83">
        <f>D23+(3/0.017)*(D9*D51+D24*D50)</f>
        <v>-2.73140569114693</v>
      </c>
      <c r="E83">
        <f>E23+(3/0.017)*(E9*E51+E24*E50)</f>
        <v>-5.3025482513744375</v>
      </c>
      <c r="F83">
        <f>F23+(3/0.017)*(F9*F51+F24*F50)</f>
        <v>-0.3181082852982678</v>
      </c>
    </row>
    <row r="84" spans="1:6" ht="12.75">
      <c r="A84" t="s">
        <v>83</v>
      </c>
      <c r="B84">
        <f>B24+(4/0.017)*(B10*B51+B25*B50)</f>
        <v>-0.9485811571367094</v>
      </c>
      <c r="C84">
        <f>C24+(4/0.017)*(C10*C51+C25*C50)</f>
        <v>0.8670751213908319</v>
      </c>
      <c r="D84">
        <f>D24+(4/0.017)*(D10*D51+D25*D50)</f>
        <v>1.6879929895844632</v>
      </c>
      <c r="E84">
        <f>E24+(4/0.017)*(E10*E51+E25*E50)</f>
        <v>3.4084499133798905</v>
      </c>
      <c r="F84">
        <f>F24+(4/0.017)*(F10*F51+F25*F50)</f>
        <v>0.7557749893540591</v>
      </c>
    </row>
    <row r="85" spans="1:6" ht="12.75">
      <c r="A85" t="s">
        <v>84</v>
      </c>
      <c r="B85">
        <f>B25+(5/0.017)*(B11*B51+B26*B50)</f>
        <v>-0.5745331346518946</v>
      </c>
      <c r="C85">
        <f>C25+(5/0.017)*(C11*C51+C26*C50)</f>
        <v>-0.2561583071387778</v>
      </c>
      <c r="D85">
        <f>D25+(5/0.017)*(D11*D51+D26*D50)</f>
        <v>-0.8710045629556847</v>
      </c>
      <c r="E85">
        <f>E25+(5/0.017)*(E11*E51+E26*E50)</f>
        <v>-1.1616036124140368</v>
      </c>
      <c r="F85">
        <f>F25+(5/0.017)*(F11*F51+F26*F50)</f>
        <v>-2.3157887950945075</v>
      </c>
    </row>
    <row r="86" spans="1:6" ht="12.75">
      <c r="A86" t="s">
        <v>85</v>
      </c>
      <c r="B86">
        <f>B26+(6/0.017)*(B12*B51+B27*B50)</f>
        <v>-0.6087392292099939</v>
      </c>
      <c r="C86">
        <f>C26+(6/0.017)*(C12*C51+C27*C50)</f>
        <v>0.10510637773635262</v>
      </c>
      <c r="D86">
        <f>D26+(6/0.017)*(D12*D51+D27*D50)</f>
        <v>0.43745270976829004</v>
      </c>
      <c r="E86">
        <f>E26+(6/0.017)*(E12*E51+E27*E50)</f>
        <v>0.12814776183820403</v>
      </c>
      <c r="F86">
        <f>F26+(6/0.017)*(F12*F51+F27*F50)</f>
        <v>1.4815582210805094</v>
      </c>
    </row>
    <row r="87" spans="1:6" ht="12.75">
      <c r="A87" t="s">
        <v>86</v>
      </c>
      <c r="B87">
        <f>B27+(7/0.017)*(B13*B51+B28*B50)</f>
        <v>-0.2946036056323315</v>
      </c>
      <c r="C87">
        <f>C27+(7/0.017)*(C13*C51+C28*C50)</f>
        <v>-0.14621860849404908</v>
      </c>
      <c r="D87">
        <f>D27+(7/0.017)*(D13*D51+D28*D50)</f>
        <v>-0.18170922782380416</v>
      </c>
      <c r="E87">
        <f>E27+(7/0.017)*(E13*E51+E28*E50)</f>
        <v>-0.31244565469303287</v>
      </c>
      <c r="F87">
        <f>F27+(7/0.017)*(F13*F51+F28*F50)</f>
        <v>0.16133395903937334</v>
      </c>
    </row>
    <row r="88" spans="1:6" ht="12.75">
      <c r="A88" t="s">
        <v>87</v>
      </c>
      <c r="B88">
        <f>B28+(8/0.017)*(B14*B51+B29*B50)</f>
        <v>0.2124817741717503</v>
      </c>
      <c r="C88">
        <f>C28+(8/0.017)*(C14*C51+C29*C50)</f>
        <v>0.1970688193750684</v>
      </c>
      <c r="D88">
        <f>D28+(8/0.017)*(D14*D51+D29*D50)</f>
        <v>0.10536338131300887</v>
      </c>
      <c r="E88">
        <f>E28+(8/0.017)*(E14*E51+E29*E50)</f>
        <v>0.10436452312510718</v>
      </c>
      <c r="F88">
        <f>F28+(8/0.017)*(F14*F51+F29*F50)</f>
        <v>0.0774737435961009</v>
      </c>
    </row>
    <row r="89" spans="1:6" ht="12.75">
      <c r="A89" t="s">
        <v>88</v>
      </c>
      <c r="B89">
        <f>B29+(9/0.017)*(B15*B51+B30*B50)</f>
        <v>-0.011351709055928284</v>
      </c>
      <c r="C89">
        <f>C29+(9/0.017)*(C15*C51+C30*C50)</f>
        <v>-0.13136569398022926</v>
      </c>
      <c r="D89">
        <f>D29+(9/0.017)*(D15*D51+D30*D50)</f>
        <v>-0.11597244046520618</v>
      </c>
      <c r="E89">
        <f>E29+(9/0.017)*(E15*E51+E30*E50)</f>
        <v>-0.07341103248529215</v>
      </c>
      <c r="F89">
        <f>F29+(9/0.017)*(F15*F51+F30*F50)</f>
        <v>-0.1280492672188441</v>
      </c>
    </row>
    <row r="90" spans="1:6" ht="12.75">
      <c r="A90" t="s">
        <v>89</v>
      </c>
      <c r="B90">
        <f>B30+(10/0.017)*(B16*B51+B31*B50)</f>
        <v>-0.0962860664804382</v>
      </c>
      <c r="C90">
        <f>C30+(10/0.017)*(C16*C51+C31*C50)</f>
        <v>0.014711665872387416</v>
      </c>
      <c r="D90">
        <f>D30+(10/0.017)*(D16*D51+D31*D50)</f>
        <v>0.012243595188296274</v>
      </c>
      <c r="E90">
        <f>E30+(10/0.017)*(E16*E51+E31*E50)</f>
        <v>-0.01437157023442336</v>
      </c>
      <c r="F90">
        <f>F30+(10/0.017)*(F16*F51+F31*F50)</f>
        <v>0.32234423504920123</v>
      </c>
    </row>
    <row r="91" spans="1:6" ht="12.75">
      <c r="A91" t="s">
        <v>90</v>
      </c>
      <c r="B91">
        <f>B31+(11/0.017)*(B17*B51+B32*B50)</f>
        <v>-0.007896251593468535</v>
      </c>
      <c r="C91">
        <f>C31+(11/0.017)*(C17*C51+C32*C50)</f>
        <v>-0.0347213252272177</v>
      </c>
      <c r="D91">
        <f>D31+(11/0.017)*(D17*D51+D32*D50)</f>
        <v>-0.04279654832860552</v>
      </c>
      <c r="E91">
        <f>E31+(11/0.017)*(E17*E51+E32*E50)</f>
        <v>0.024709219155726814</v>
      </c>
      <c r="F91">
        <f>F31+(11/0.017)*(F17*F51+F32*F50)</f>
        <v>0.0034570341120109833</v>
      </c>
    </row>
    <row r="92" spans="1:6" ht="12.75">
      <c r="A92" t="s">
        <v>91</v>
      </c>
      <c r="B92">
        <f>B32+(12/0.017)*(B18*B51+B33*B50)</f>
        <v>0.05976140518619731</v>
      </c>
      <c r="C92">
        <f>C32+(12/0.017)*(C18*C51+C33*C50)</f>
        <v>0.06302565462510297</v>
      </c>
      <c r="D92">
        <f>D32+(12/0.017)*(D18*D51+D33*D50)</f>
        <v>0.014206315975132281</v>
      </c>
      <c r="E92">
        <f>E32+(12/0.017)*(E18*E51+E33*E50)</f>
        <v>0.026267437962639358</v>
      </c>
      <c r="F92">
        <f>F32+(12/0.017)*(F18*F51+F33*F50)</f>
        <v>0.026902520745015264</v>
      </c>
    </row>
    <row r="93" spans="1:6" ht="12.75">
      <c r="A93" t="s">
        <v>92</v>
      </c>
      <c r="B93">
        <f>B33+(13/0.017)*(B19*B51+B34*B50)</f>
        <v>0.11512063961520531</v>
      </c>
      <c r="C93">
        <f>C33+(13/0.017)*(C19*C51+C34*C50)</f>
        <v>0.09672103010271199</v>
      </c>
      <c r="D93">
        <f>D33+(13/0.017)*(D19*D51+D34*D50)</f>
        <v>0.09441026616469368</v>
      </c>
      <c r="E93">
        <f>E33+(13/0.017)*(E19*E51+E34*E50)</f>
        <v>0.10012239745987533</v>
      </c>
      <c r="F93">
        <f>F33+(13/0.017)*(F19*F51+F34*F50)</f>
        <v>0.06744719588367504</v>
      </c>
    </row>
    <row r="94" spans="1:6" ht="12.75">
      <c r="A94" t="s">
        <v>93</v>
      </c>
      <c r="B94">
        <f>B34+(14/0.017)*(B20*B51+B35*B50)</f>
        <v>-0.02807090132323872</v>
      </c>
      <c r="C94">
        <f>C34+(14/0.017)*(C20*C51+C35*C50)</f>
        <v>-0.010097457159704783</v>
      </c>
      <c r="D94">
        <f>D34+(14/0.017)*(D20*D51+D35*D50)</f>
        <v>0.0011202796336182968</v>
      </c>
      <c r="E94">
        <f>E34+(14/0.017)*(E20*E51+E35*E50)</f>
        <v>0.007318918526346208</v>
      </c>
      <c r="F94">
        <f>F34+(14/0.017)*(F20*F51+F35*F50)</f>
        <v>-0.012484870958413705</v>
      </c>
    </row>
    <row r="95" spans="1:6" ht="12.75">
      <c r="A95" t="s">
        <v>94</v>
      </c>
      <c r="B95" s="49">
        <f>B35</f>
        <v>-0.001593417</v>
      </c>
      <c r="C95" s="49">
        <f>C35</f>
        <v>-0.004816742</v>
      </c>
      <c r="D95" s="49">
        <f>D35</f>
        <v>-0.0005885851</v>
      </c>
      <c r="E95" s="49">
        <f>E35</f>
        <v>-0.003528743</v>
      </c>
      <c r="F95" s="49">
        <f>F35</f>
        <v>0.001660213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-0.1320319795796284</v>
      </c>
      <c r="C103">
        <f>C63*10000/C62</f>
        <v>-0.5930462681146511</v>
      </c>
      <c r="D103">
        <f>D63*10000/D62</f>
        <v>-0.1714562152438599</v>
      </c>
      <c r="E103">
        <f>E63*10000/E62</f>
        <v>0.8673833148922294</v>
      </c>
      <c r="F103">
        <f>F63*10000/F62</f>
        <v>0.936715842252989</v>
      </c>
      <c r="G103">
        <f>AVERAGE(C103:E103)</f>
        <v>0.03429361051123947</v>
      </c>
      <c r="H103">
        <f>STDEV(C103:E103)</f>
        <v>0.7516404624746482</v>
      </c>
      <c r="I103">
        <f>(B103*B4+C103*C4+D103*D4+E103*E4+F103*F4)/SUM(B4:F4)</f>
        <v>0.13048800244378306</v>
      </c>
      <c r="K103">
        <f>(LN(H103)+LN(H123))/2-LN(K114*K115^3)</f>
        <v>-3.6440217486028113</v>
      </c>
    </row>
    <row r="104" spans="1:11" ht="12.75">
      <c r="A104" t="s">
        <v>68</v>
      </c>
      <c r="B104">
        <f>B64*10000/B62</f>
        <v>-0.7886908130760949</v>
      </c>
      <c r="C104">
        <f>C64*10000/C62</f>
        <v>-0.32923830395507836</v>
      </c>
      <c r="D104">
        <f>D64*10000/D62</f>
        <v>0.21340014173042804</v>
      </c>
      <c r="E104">
        <f>E64*10000/E62</f>
        <v>0.22792825772622435</v>
      </c>
      <c r="F104">
        <f>F64*10000/F62</f>
        <v>-0.5502650309654986</v>
      </c>
      <c r="G104">
        <f>AVERAGE(C104:E104)</f>
        <v>0.03736336516719135</v>
      </c>
      <c r="H104">
        <f>STDEV(C104:E104)</f>
        <v>0.31756944813854876</v>
      </c>
      <c r="I104">
        <f>(B104*B4+C104*C4+D104*D4+E104*E4+F104*F4)/SUM(B4:F4)</f>
        <v>-0.16075844315843593</v>
      </c>
      <c r="K104">
        <f>(LN(H104)+LN(H124))/2-LN(K114*K115^4)</f>
        <v>-3.7307560015858665</v>
      </c>
    </row>
    <row r="105" spans="1:11" ht="12.75">
      <c r="A105" t="s">
        <v>69</v>
      </c>
      <c r="B105">
        <f>B65*10000/B62</f>
        <v>0.2144120027853386</v>
      </c>
      <c r="C105">
        <f>C65*10000/C62</f>
        <v>0.3315459863783192</v>
      </c>
      <c r="D105">
        <f>D65*10000/D62</f>
        <v>0.18755171372470625</v>
      </c>
      <c r="E105">
        <f>E65*10000/E62</f>
        <v>-0.4049097702764778</v>
      </c>
      <c r="F105">
        <f>F65*10000/F62</f>
        <v>-1.5227828507310226</v>
      </c>
      <c r="G105">
        <f>AVERAGE(C105:E105)</f>
        <v>0.038062643275515895</v>
      </c>
      <c r="H105">
        <f>STDEV(C105:E105)</f>
        <v>0.3903229522015323</v>
      </c>
      <c r="I105">
        <f>(B105*B4+C105*C4+D105*D4+E105*E4+F105*F4)/SUM(B4:F4)</f>
        <v>-0.1444328469478136</v>
      </c>
      <c r="K105">
        <f>(LN(H105)+LN(H125))/2-LN(K114*K115^5)</f>
        <v>-3.5520853580983593</v>
      </c>
    </row>
    <row r="106" spans="1:11" ht="12.75">
      <c r="A106" t="s">
        <v>70</v>
      </c>
      <c r="B106">
        <f>B66*10000/B62</f>
        <v>2.38071640324825</v>
      </c>
      <c r="C106">
        <f>C66*10000/C62</f>
        <v>1.0598361784445611</v>
      </c>
      <c r="D106">
        <f>D66*10000/D62</f>
        <v>1.1791109830541646</v>
      </c>
      <c r="E106">
        <f>E66*10000/E62</f>
        <v>0.8599521721541685</v>
      </c>
      <c r="F106">
        <f>F66*10000/F62</f>
        <v>13.528701452493669</v>
      </c>
      <c r="G106">
        <f>AVERAGE(C106:E106)</f>
        <v>1.0329664445509648</v>
      </c>
      <c r="H106">
        <f>STDEV(C106:E106)</f>
        <v>0.1612670877563337</v>
      </c>
      <c r="I106">
        <f>(B106*B4+C106*C4+D106*D4+E106*E4+F106*F4)/SUM(B4:F4)</f>
        <v>2.8939302196608043</v>
      </c>
      <c r="K106">
        <f>(LN(H106)+LN(H126))/2-LN(K114*K115^6)</f>
        <v>-3.859074728650604</v>
      </c>
    </row>
    <row r="107" spans="1:11" ht="12.75">
      <c r="A107" t="s">
        <v>71</v>
      </c>
      <c r="B107">
        <f>B67*10000/B62</f>
        <v>0.10671448304773413</v>
      </c>
      <c r="C107">
        <f>C67*10000/C62</f>
        <v>-0.1862773779799451</v>
      </c>
      <c r="D107">
        <f>D67*10000/D62</f>
        <v>-0.056104476341374165</v>
      </c>
      <c r="E107">
        <f>E67*10000/E62</f>
        <v>-0.20505190679418106</v>
      </c>
      <c r="F107">
        <f>F67*10000/F62</f>
        <v>0.10443950788900402</v>
      </c>
      <c r="G107">
        <f>AVERAGE(C107:E107)</f>
        <v>-0.14914458703850011</v>
      </c>
      <c r="H107">
        <f>STDEV(C107:E107)</f>
        <v>0.08112008001690602</v>
      </c>
      <c r="I107">
        <f>(B107*B4+C107*C4+D107*D4+E107*E4+F107*F4)/SUM(B4:F4)</f>
        <v>-0.07825775074217664</v>
      </c>
      <c r="K107">
        <f>(LN(H107)+LN(H127))/2-LN(K114*K115^7)</f>
        <v>-3.987017111538143</v>
      </c>
    </row>
    <row r="108" spans="1:9" ht="12.75">
      <c r="A108" t="s">
        <v>72</v>
      </c>
      <c r="B108">
        <f>B68*10000/B62</f>
        <v>0.028850877991677522</v>
      </c>
      <c r="C108">
        <f>C68*10000/C62</f>
        <v>-0.05744035414089501</v>
      </c>
      <c r="D108">
        <f>D68*10000/D62</f>
        <v>-0.09290726507585496</v>
      </c>
      <c r="E108">
        <f>E68*10000/E62</f>
        <v>-0.2312413792569948</v>
      </c>
      <c r="F108">
        <f>F68*10000/F62</f>
        <v>-0.07814772043132516</v>
      </c>
      <c r="G108">
        <f>AVERAGE(C108:E108)</f>
        <v>-0.1271963328245816</v>
      </c>
      <c r="H108">
        <f>STDEV(C108:E108)</f>
        <v>0.09183411244281377</v>
      </c>
      <c r="I108">
        <f>(B108*B4+C108*C4+D108*D4+E108*E4+F108*F4)/SUM(B4:F4)</f>
        <v>-0.09803689841380396</v>
      </c>
    </row>
    <row r="109" spans="1:9" ht="12.75">
      <c r="A109" t="s">
        <v>73</v>
      </c>
      <c r="B109">
        <f>B69*10000/B62</f>
        <v>0.04362188199535725</v>
      </c>
      <c r="C109">
        <f>C69*10000/C62</f>
        <v>0.09574219705923938</v>
      </c>
      <c r="D109">
        <f>D69*10000/D62</f>
        <v>-0.04080536226761768</v>
      </c>
      <c r="E109">
        <f>E69*10000/E62</f>
        <v>-0.044069420355361245</v>
      </c>
      <c r="F109">
        <f>F69*10000/F62</f>
        <v>0.01329093544665356</v>
      </c>
      <c r="G109">
        <f>AVERAGE(C109:E109)</f>
        <v>0.0036224714787534834</v>
      </c>
      <c r="H109">
        <f>STDEV(C109:E109)</f>
        <v>0.07979471410794114</v>
      </c>
      <c r="I109">
        <f>(B109*B4+C109*C4+D109*D4+E109*E4+F109*F4)/SUM(B4:F4)</f>
        <v>0.010716593526578057</v>
      </c>
    </row>
    <row r="110" spans="1:11" ht="12.75">
      <c r="A110" t="s">
        <v>74</v>
      </c>
      <c r="B110">
        <f>B70*10000/B62</f>
        <v>-0.37740775210102884</v>
      </c>
      <c r="C110">
        <f>C70*10000/C62</f>
        <v>-0.1300229283226102</v>
      </c>
      <c r="D110">
        <f>D70*10000/D62</f>
        <v>-0.11023840464941574</v>
      </c>
      <c r="E110">
        <f>E70*10000/E62</f>
        <v>-0.1654591039985057</v>
      </c>
      <c r="F110">
        <f>F70*10000/F62</f>
        <v>-0.3894524987142177</v>
      </c>
      <c r="G110">
        <f>AVERAGE(C110:E110)</f>
        <v>-0.13524014565684386</v>
      </c>
      <c r="H110">
        <f>STDEV(C110:E110)</f>
        <v>0.02797759687115959</v>
      </c>
      <c r="I110">
        <f>(B110*B4+C110*C4+D110*D4+E110*E4+F110*F4)/SUM(B4:F4)</f>
        <v>-0.2042406260573907</v>
      </c>
      <c r="K110">
        <f>EXP(AVERAGE(K103:K107))</f>
        <v>0.023410023592239083</v>
      </c>
    </row>
    <row r="111" spans="1:9" ht="12.75">
      <c r="A111" t="s">
        <v>75</v>
      </c>
      <c r="B111">
        <f>B71*10000/B62</f>
        <v>-0.00681525029475409</v>
      </c>
      <c r="C111">
        <f>C71*10000/C62</f>
        <v>-0.028756706820142783</v>
      </c>
      <c r="D111">
        <f>D71*10000/D62</f>
        <v>0.011675834090555509</v>
      </c>
      <c r="E111">
        <f>E71*10000/E62</f>
        <v>-0.032570920696263675</v>
      </c>
      <c r="F111">
        <f>F71*10000/F62</f>
        <v>-0.02492262791439278</v>
      </c>
      <c r="G111">
        <f>AVERAGE(C111:E111)</f>
        <v>-0.016550597808616983</v>
      </c>
      <c r="H111">
        <f>STDEV(C111:E111)</f>
        <v>0.02451908746654665</v>
      </c>
      <c r="I111">
        <f>(B111*B4+C111*C4+D111*D4+E111*E4+F111*F4)/SUM(B4:F4)</f>
        <v>-0.016258543493958073</v>
      </c>
    </row>
    <row r="112" spans="1:9" ht="12.75">
      <c r="A112" t="s">
        <v>76</v>
      </c>
      <c r="B112">
        <f>B72*10000/B62</f>
        <v>-0.05328573602903275</v>
      </c>
      <c r="C112">
        <f>C72*10000/C62</f>
        <v>-0.02317410001863143</v>
      </c>
      <c r="D112">
        <f>D72*10000/D62</f>
        <v>-0.023790572017155162</v>
      </c>
      <c r="E112">
        <f>E72*10000/E62</f>
        <v>-0.0022090956031410244</v>
      </c>
      <c r="F112">
        <f>F72*10000/F62</f>
        <v>-0.05215016491692475</v>
      </c>
      <c r="G112">
        <f>AVERAGE(C112:E112)</f>
        <v>-0.01639125587964254</v>
      </c>
      <c r="H112">
        <f>STDEV(C112:E112)</f>
        <v>0.012285978268437725</v>
      </c>
      <c r="I112">
        <f>(B112*B4+C112*C4+D112*D4+E112*E4+F112*F4)/SUM(B4:F4)</f>
        <v>-0.026506161815049556</v>
      </c>
    </row>
    <row r="113" spans="1:9" ht="12.75">
      <c r="A113" t="s">
        <v>77</v>
      </c>
      <c r="B113">
        <f>B73*10000/B62</f>
        <v>0.032184379409328646</v>
      </c>
      <c r="C113">
        <f>C73*10000/C62</f>
        <v>0.04069860239796276</v>
      </c>
      <c r="D113">
        <f>D73*10000/D62</f>
        <v>0.03757200305206084</v>
      </c>
      <c r="E113">
        <f>E73*10000/E62</f>
        <v>0.04955205467044697</v>
      </c>
      <c r="F113">
        <f>F73*10000/F62</f>
        <v>0.005212755210803239</v>
      </c>
      <c r="G113">
        <f>AVERAGE(C113:E113)</f>
        <v>0.04260755337349018</v>
      </c>
      <c r="H113">
        <f>STDEV(C113:E113)</f>
        <v>0.006213974538491825</v>
      </c>
      <c r="I113">
        <f>(B113*B4+C113*C4+D113*D4+E113*E4+F113*F4)/SUM(B4:F4)</f>
        <v>0.03611250868867082</v>
      </c>
    </row>
    <row r="114" spans="1:11" ht="12.75">
      <c r="A114" t="s">
        <v>78</v>
      </c>
      <c r="B114">
        <f>B74*10000/B62</f>
        <v>-0.2039966435092403</v>
      </c>
      <c r="C114">
        <f>C74*10000/C62</f>
        <v>-0.20430872541387607</v>
      </c>
      <c r="D114">
        <f>D74*10000/D62</f>
        <v>-0.20323337455713184</v>
      </c>
      <c r="E114">
        <f>E74*10000/E62</f>
        <v>-0.20262014199345535</v>
      </c>
      <c r="F114">
        <f>F74*10000/F62</f>
        <v>-0.15788946238405638</v>
      </c>
      <c r="G114">
        <f>AVERAGE(C114:E114)</f>
        <v>-0.2033874139881544</v>
      </c>
      <c r="H114">
        <f>STDEV(C114:E114)</f>
        <v>0.0008547658168565215</v>
      </c>
      <c r="I114">
        <f>(B114*B4+C114*C4+D114*D4+E114*E4+F114*F4)/SUM(B4:F4)</f>
        <v>-0.19741131550783614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-0.001341905581995706</v>
      </c>
      <c r="C115">
        <f>C75*10000/C62</f>
        <v>0.00010734869821409898</v>
      </c>
      <c r="D115">
        <f>D75*10000/D62</f>
        <v>-0.001769941624185187</v>
      </c>
      <c r="E115">
        <f>E75*10000/E62</f>
        <v>-0.0023863379793572464</v>
      </c>
      <c r="F115">
        <f>F75*10000/F62</f>
        <v>-0.0025515272334700185</v>
      </c>
      <c r="G115">
        <f>AVERAGE(C115:E115)</f>
        <v>-0.0013496436351094446</v>
      </c>
      <c r="H115">
        <f>STDEV(C115:E115)</f>
        <v>0.0012988864889550734</v>
      </c>
      <c r="I115">
        <f>(B115*B4+C115*C4+D115*D4+E115*E4+F115*F4)/SUM(B4:F4)</f>
        <v>-0.0015086677896726966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79.93849601582252</v>
      </c>
      <c r="C122">
        <f>C82*10000/C62</f>
        <v>55.8463384324388</v>
      </c>
      <c r="D122">
        <f>D82*10000/D62</f>
        <v>0.0414270395669355</v>
      </c>
      <c r="E122">
        <f>E82*10000/E62</f>
        <v>-43.64545562759214</v>
      </c>
      <c r="F122">
        <f>F82*10000/F62</f>
        <v>-111.33707727006365</v>
      </c>
      <c r="G122">
        <f>AVERAGE(C122:E122)</f>
        <v>4.080769948137863</v>
      </c>
      <c r="H122">
        <f>STDEV(C122:E122)</f>
        <v>49.86874261168683</v>
      </c>
      <c r="I122">
        <f>(B122*B4+C122*C4+D122*D4+E122*E4+F122*F4)/SUM(B4:F4)</f>
        <v>-0.3038319016525839</v>
      </c>
    </row>
    <row r="123" spans="1:9" ht="12.75">
      <c r="A123" t="s">
        <v>82</v>
      </c>
      <c r="B123">
        <f>B83*10000/B62</f>
        <v>-4.061167154138959</v>
      </c>
      <c r="C123">
        <f>C83*10000/C62</f>
        <v>-1.0827252606570643</v>
      </c>
      <c r="D123">
        <f>D83*10000/D62</f>
        <v>-2.731409740842628</v>
      </c>
      <c r="E123">
        <f>E83*10000/E62</f>
        <v>-5.302577092235624</v>
      </c>
      <c r="F123">
        <f>F83*10000/F62</f>
        <v>-0.3181081897321843</v>
      </c>
      <c r="G123">
        <f>AVERAGE(C123:E123)</f>
        <v>-3.038904031245105</v>
      </c>
      <c r="H123">
        <f>STDEV(C123:E123)</f>
        <v>2.1266645067080567</v>
      </c>
      <c r="I123">
        <f>(B123*B4+C123*C4+D123*D4+E123*E4+F123*F4)/SUM(B4:F4)</f>
        <v>-2.8245098486079607</v>
      </c>
    </row>
    <row r="124" spans="1:9" ht="12.75">
      <c r="A124" t="s">
        <v>83</v>
      </c>
      <c r="B124">
        <f>B84*10000/B62</f>
        <v>-0.9485744996797086</v>
      </c>
      <c r="C124">
        <f>C84*10000/C62</f>
        <v>0.867075914684846</v>
      </c>
      <c r="D124">
        <f>D84*10000/D62</f>
        <v>1.6879954922730862</v>
      </c>
      <c r="E124">
        <f>E84*10000/E62</f>
        <v>3.408468452132609</v>
      </c>
      <c r="F124">
        <f>F84*10000/F62</f>
        <v>0.7557747623041547</v>
      </c>
      <c r="G124">
        <f>AVERAGE(C124:E124)</f>
        <v>1.9878466196968472</v>
      </c>
      <c r="H124">
        <f>STDEV(C124:E124)</f>
        <v>1.2969587623790397</v>
      </c>
      <c r="I124">
        <f>(B124*B4+C124*C4+D124*D4+E124*E4+F124*F4)/SUM(B4:F4)</f>
        <v>1.3978942867145527</v>
      </c>
    </row>
    <row r="125" spans="1:9" ht="12.75">
      <c r="A125" t="s">
        <v>84</v>
      </c>
      <c r="B125">
        <f>B85*10000/B62</f>
        <v>-0.5745291023879068</v>
      </c>
      <c r="C125">
        <f>C85*10000/C62</f>
        <v>-0.2561585415000767</v>
      </c>
      <c r="D125">
        <f>D85*10000/D62</f>
        <v>-0.8710058543432816</v>
      </c>
      <c r="E125">
        <f>E85*10000/E62</f>
        <v>-1.1616099304420775</v>
      </c>
      <c r="F125">
        <f>F85*10000/F62</f>
        <v>-2.3157880993852924</v>
      </c>
      <c r="G125">
        <f>AVERAGE(C125:E125)</f>
        <v>-0.7629247754284787</v>
      </c>
      <c r="H125">
        <f>STDEV(C125:E125)</f>
        <v>0.46230043710642366</v>
      </c>
      <c r="I125">
        <f>(B125*B4+C125*C4+D125*D4+E125*E4+F125*F4)/SUM(B4:F4)</f>
        <v>-0.9425767110975029</v>
      </c>
    </row>
    <row r="126" spans="1:9" ht="12.75">
      <c r="A126" t="s">
        <v>85</v>
      </c>
      <c r="B126">
        <f>B86*10000/B62</f>
        <v>-0.6087349568762958</v>
      </c>
      <c r="C126">
        <f>C86*10000/C62</f>
        <v>0.10510647389902439</v>
      </c>
      <c r="D126">
        <f>D86*10000/D62</f>
        <v>0.4374533583538746</v>
      </c>
      <c r="E126">
        <f>E86*10000/E62</f>
        <v>0.12814845884116097</v>
      </c>
      <c r="F126">
        <f>F86*10000/F62</f>
        <v>1.4815577759908238</v>
      </c>
      <c r="G126">
        <f>AVERAGE(C126:E126)</f>
        <v>0.22356943036468668</v>
      </c>
      <c r="H126">
        <f>STDEV(C126:E126)</f>
        <v>0.18558686445053563</v>
      </c>
      <c r="I126">
        <f>(B126*B4+C126*C4+D126*D4+E126*E4+F126*F4)/SUM(B4:F4)</f>
        <v>0.2705400666648839</v>
      </c>
    </row>
    <row r="127" spans="1:9" ht="12.75">
      <c r="A127" t="s">
        <v>86</v>
      </c>
      <c r="B127">
        <f>B87*10000/B62</f>
        <v>-0.2946015380065707</v>
      </c>
      <c r="C127">
        <f>C87*10000/C62</f>
        <v>-0.146218742270632</v>
      </c>
      <c r="D127">
        <f>D87*10000/D62</f>
        <v>-0.18170949723346402</v>
      </c>
      <c r="E127">
        <f>E87*10000/E62</f>
        <v>-0.31244735410269936</v>
      </c>
      <c r="F127">
        <f>F87*10000/F62</f>
        <v>0.16133391057142918</v>
      </c>
      <c r="G127">
        <f>AVERAGE(C127:E127)</f>
        <v>-0.21345853120226513</v>
      </c>
      <c r="H127">
        <f>STDEV(C127:E127)</f>
        <v>0.08754421006764582</v>
      </c>
      <c r="I127">
        <f>(B127*B4+C127*C4+D127*D4+E127*E4+F127*F4)/SUM(B4:F4)</f>
        <v>-0.17527159457526928</v>
      </c>
    </row>
    <row r="128" spans="1:9" ht="12.75">
      <c r="A128" t="s">
        <v>87</v>
      </c>
      <c r="B128">
        <f>B88*10000/B62</f>
        <v>0.21248028290422474</v>
      </c>
      <c r="C128">
        <f>C88*10000/C62</f>
        <v>0.1970689996749189</v>
      </c>
      <c r="D128">
        <f>D88*10000/D62</f>
        <v>0.10536353752914089</v>
      </c>
      <c r="E128">
        <f>E88*10000/E62</f>
        <v>0.10436509076967758</v>
      </c>
      <c r="F128">
        <f>F88*10000/F62</f>
        <v>0.07747372032144069</v>
      </c>
      <c r="G128">
        <f>AVERAGE(C128:E128)</f>
        <v>0.1355992093245791</v>
      </c>
      <c r="H128">
        <f>STDEV(C128:E128)</f>
        <v>0.05323674077428962</v>
      </c>
      <c r="I128">
        <f>(B128*B4+C128*C4+D128*D4+E128*E4+F128*F4)/SUM(B4:F4)</f>
        <v>0.13900287712541742</v>
      </c>
    </row>
    <row r="129" spans="1:9" ht="12.75">
      <c r="A129" t="s">
        <v>88</v>
      </c>
      <c r="B129">
        <f>B89*10000/B62</f>
        <v>-0.011351629385871215</v>
      </c>
      <c r="C129">
        <f>C89*10000/C62</f>
        <v>-0.13136581416776102</v>
      </c>
      <c r="D129">
        <f>D89*10000/D62</f>
        <v>-0.11597261241077061</v>
      </c>
      <c r="E129">
        <f>E89*10000/E62</f>
        <v>-0.07341143177206845</v>
      </c>
      <c r="F129">
        <f>F89*10000/F62</f>
        <v>-0.12804922875028626</v>
      </c>
      <c r="G129">
        <f>AVERAGE(C129:E129)</f>
        <v>-0.10691661945020003</v>
      </c>
      <c r="H129">
        <f>STDEV(C129:E129)</f>
        <v>0.030019757928620334</v>
      </c>
      <c r="I129">
        <f>(B129*B4+C129*C4+D129*D4+E129*E4+F129*F4)/SUM(B4:F4)</f>
        <v>-0.095875776042437</v>
      </c>
    </row>
    <row r="130" spans="1:9" ht="12.75">
      <c r="A130" t="s">
        <v>89</v>
      </c>
      <c r="B130">
        <f>B90*10000/B62</f>
        <v>-0.0962853907129063</v>
      </c>
      <c r="C130">
        <f>C90*10000/C62</f>
        <v>0.014711679332209047</v>
      </c>
      <c r="D130">
        <f>D90*10000/D62</f>
        <v>0.012243613341159806</v>
      </c>
      <c r="E130">
        <f>E90*10000/E62</f>
        <v>-0.014371648402210339</v>
      </c>
      <c r="F130">
        <f>F90*10000/F62</f>
        <v>0.3223441382105538</v>
      </c>
      <c r="G130">
        <f>AVERAGE(C130:E130)</f>
        <v>0.004194548090386171</v>
      </c>
      <c r="H130">
        <f>STDEV(C130:E130)</f>
        <v>0.01612608373366952</v>
      </c>
      <c r="I130">
        <f>(B130*B4+C130*C4+D130*D4+E130*E4+F130*F4)/SUM(B4:F4)</f>
        <v>0.032030788986635854</v>
      </c>
    </row>
    <row r="131" spans="1:9" ht="12.75">
      <c r="A131" t="s">
        <v>90</v>
      </c>
      <c r="B131">
        <f>B91*10000/B62</f>
        <v>-0.007896196174957366</v>
      </c>
      <c r="C131">
        <f>C91*10000/C62</f>
        <v>-0.034721356994037875</v>
      </c>
      <c r="D131">
        <f>D91*10000/D62</f>
        <v>-0.04279661178054831</v>
      </c>
      <c r="E131">
        <f>E91*10000/E62</f>
        <v>0.024709353550573576</v>
      </c>
      <c r="F131">
        <f>F91*10000/F62</f>
        <v>0.003457033073448877</v>
      </c>
      <c r="G131">
        <f>AVERAGE(C131:E131)</f>
        <v>-0.01760287174133754</v>
      </c>
      <c r="H131">
        <f>STDEV(C131:E131)</f>
        <v>0.03686523758002716</v>
      </c>
      <c r="I131">
        <f>(B131*B4+C131*C4+D131*D4+E131*E4+F131*F4)/SUM(B4:F4)</f>
        <v>-0.013385138282874014</v>
      </c>
    </row>
    <row r="132" spans="1:9" ht="12.75">
      <c r="A132" t="s">
        <v>91</v>
      </c>
      <c r="B132">
        <f>B92*10000/B62</f>
        <v>0.05976098576084574</v>
      </c>
      <c r="C132">
        <f>C92*10000/C62</f>
        <v>0.06302571228778214</v>
      </c>
      <c r="D132">
        <f>D92*10000/D62</f>
        <v>0.014206337038007296</v>
      </c>
      <c r="E132">
        <f>E92*10000/E62</f>
        <v>0.026267580832726737</v>
      </c>
      <c r="F132">
        <f>F92*10000/F62</f>
        <v>0.02690251266296062</v>
      </c>
      <c r="G132">
        <f>AVERAGE(C132:E132)</f>
        <v>0.03449987671950539</v>
      </c>
      <c r="H132">
        <f>STDEV(C132:E132)</f>
        <v>0.025429527554010647</v>
      </c>
      <c r="I132">
        <f>(B132*B4+C132*C4+D132*D4+E132*E4+F132*F4)/SUM(B4:F4)</f>
        <v>0.03715255433909236</v>
      </c>
    </row>
    <row r="133" spans="1:9" ht="12.75">
      <c r="A133" t="s">
        <v>92</v>
      </c>
      <c r="B133">
        <f>B93*10000/B62</f>
        <v>0.1151198316603958</v>
      </c>
      <c r="C133">
        <f>C93*10000/C62</f>
        <v>0.09672111859356165</v>
      </c>
      <c r="D133">
        <f>D93*10000/D62</f>
        <v>0.09441040614128154</v>
      </c>
      <c r="E133">
        <f>E93*10000/E62</f>
        <v>0.10012294203128325</v>
      </c>
      <c r="F133">
        <f>F93*10000/F62</f>
        <v>0.06744717562119004</v>
      </c>
      <c r="G133">
        <f>AVERAGE(C133:E133)</f>
        <v>0.09708482225537547</v>
      </c>
      <c r="H133">
        <f>STDEV(C133:E133)</f>
        <v>0.0028735825790905133</v>
      </c>
      <c r="I133">
        <f>(B133*B4+C133*C4+D133*D4+E133*E4+F133*F4)/SUM(B4:F4)</f>
        <v>0.09574973172565159</v>
      </c>
    </row>
    <row r="134" spans="1:9" ht="12.75">
      <c r="A134" t="s">
        <v>93</v>
      </c>
      <c r="B134">
        <f>B94*10000/B62</f>
        <v>-0.028070704312348163</v>
      </c>
      <c r="C134">
        <f>C94*10000/C62</f>
        <v>-0.010097466397949686</v>
      </c>
      <c r="D134">
        <f>D94*10000/D62</f>
        <v>0.0011202812945914826</v>
      </c>
      <c r="E134">
        <f>E94*10000/E62</f>
        <v>0.0073189583343598735</v>
      </c>
      <c r="F134">
        <f>F94*10000/F62</f>
        <v>-0.012484867207709067</v>
      </c>
      <c r="G134">
        <f>AVERAGE(C134:E134)</f>
        <v>-0.0005527422563327769</v>
      </c>
      <c r="H134">
        <f>STDEV(C134:E134)</f>
        <v>0.008827922658559681</v>
      </c>
      <c r="I134">
        <f>(B134*B4+C134*C4+D134*D4+E134*E4+F134*F4)/SUM(B4:F4)</f>
        <v>-0.006133369977903415</v>
      </c>
    </row>
    <row r="135" spans="1:9" ht="12.75">
      <c r="A135" t="s">
        <v>94</v>
      </c>
      <c r="B135">
        <f>B95*10000/B62</f>
        <v>-0.0015934058168713008</v>
      </c>
      <c r="C135">
        <f>C95*10000/C62</f>
        <v>-0.004816746406876062</v>
      </c>
      <c r="D135">
        <f>D95*10000/D62</f>
        <v>-0.000588585972660753</v>
      </c>
      <c r="E135">
        <f>E95*10000/E62</f>
        <v>-0.003528762193033651</v>
      </c>
      <c r="F135">
        <f>F95*10000/F62</f>
        <v>0.0016602125012388498</v>
      </c>
      <c r="G135">
        <f>AVERAGE(C135:E135)</f>
        <v>-0.0029780315241901556</v>
      </c>
      <c r="H135">
        <f>STDEV(C135:E135)</f>
        <v>0.0021672132720545866</v>
      </c>
      <c r="I135">
        <f>(B135*B4+C135*C4+D135*D4+E135*E4+F135*F4)/SUM(B4:F4)</f>
        <v>-0.002159338327107787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2004-09-14T10:08:30Z</cp:lastPrinted>
  <dcterms:created xsi:type="dcterms:W3CDTF">2004-09-14T10:08:30Z</dcterms:created>
  <dcterms:modified xsi:type="dcterms:W3CDTF">2004-09-27T15:38:01Z</dcterms:modified>
  <cp:category/>
  <cp:version/>
  <cp:contentType/>
  <cp:contentStatus/>
</cp:coreProperties>
</file>