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<sst xmlns="http://schemas.openxmlformats.org/spreadsheetml/2006/main" count="204" uniqueCount="98">
  <si>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17/09/2004       11:46:06</t>
  </si>
  <si>
    <t>LISSNER</t>
  </si>
  <si>
    <t>HCMQAP322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</si>
  <si>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</si>
  <si>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</si>
  <si>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</si>
  <si>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</si>
  <si>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</si>
  <si>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</si>
  <si>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</si>
  <si>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</si>
  <si>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</si>
  <si>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</si>
  <si>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</si>
  <si>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</si>
  <si>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</si>
  <si>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</si>
  <si>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</si>
  <si>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</si>
  <si>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</si>
  <si>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</si>
  <si>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</si>
  <si>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</si>
  <si>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</si>
  <si>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</si>
  <si>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</si>
  <si>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</si>
  <si>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</si>
  <si>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</si>
  <si>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</si>
  <si>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</si>
  <si>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</si>
  <si>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</si>
  <si>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</si>
  <si>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</si>
  <si>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</si>
  <si>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</si>
  <si>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</si>
  <si>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</si>
  <si>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</si>
  <si>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</si>
  <si>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</si>
  <si>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</si>
  <si>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</si>
  <si>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</si>
  <si>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</si>
  <si>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</si>
  <si>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-0.003760*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</si>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</sst>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243824"/>
        <c:axId val="47194417"/>
      </c:lineChart>
      <c:catAx>
        <c:axId val="52438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194417"/>
        <c:crosses val="autoZero"/>
        <c:auto val="1"/>
        <c:lblOffset val="100"/>
        <c:noMultiLvlLbl val="0"/>
      </c:catAx>
      <c:valAx>
        <c:axId val="47194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4382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-0.002258</v>
      </c>
      <c r="C4" s="13">
        <v>-0.00376</v>
      </c>
      <c r="D4" s="13">
        <v>-0.003759</v>
      </c>
      <c r="E4" s="13">
        <v>-0.00376</v>
      </c>
      <c r="F4" s="24">
        <v>-0.00209</v>
      </c>
      <c r="G4" s="34">
        <v>-0.011719</v>
      </c>
    </row>
    <row r="5" spans="1:7" ht="12.75" thickBot="1">
      <c r="A5" s="44" t="s">
        <v>13</v>
      </c>
      <c r="B5" s="45">
        <v>3.796052</v>
      </c>
      <c r="C5" s="46">
        <v>2.229103</v>
      </c>
      <c r="D5" s="46">
        <v>-0.129957</v>
      </c>
      <c r="E5" s="46">
        <v>-1.544534</v>
      </c>
      <c r="F5" s="47">
        <v>-5.208141</v>
      </c>
      <c r="G5" s="48">
        <v>7.950679</v>
      </c>
    </row>
    <row r="6" spans="1:7" ht="12.75" thickTop="1">
      <c r="A6" s="6" t="s">
        <v>14</v>
      </c>
      <c r="B6" s="39">
        <v>13.02874</v>
      </c>
      <c r="C6" s="40">
        <v>-74.10581</v>
      </c>
      <c r="D6" s="40">
        <v>-91.30467</v>
      </c>
      <c r="E6" s="40">
        <v>170.4061</v>
      </c>
      <c r="F6" s="41">
        <v>-23.00317</v>
      </c>
      <c r="G6" s="42">
        <v>0.01512333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3.703489</v>
      </c>
      <c r="C8" s="14">
        <v>0.6300231</v>
      </c>
      <c r="D8" s="14">
        <v>-0.883582</v>
      </c>
      <c r="E8" s="14">
        <v>-1.189018</v>
      </c>
      <c r="F8" s="25">
        <v>-5.659956</v>
      </c>
      <c r="G8" s="35">
        <v>-0.5688796</v>
      </c>
    </row>
    <row r="9" spans="1:7" ht="12">
      <c r="A9" s="20" t="s">
        <v>17</v>
      </c>
      <c r="B9" s="29">
        <v>0.1901476</v>
      </c>
      <c r="C9" s="14">
        <v>-0.5754849</v>
      </c>
      <c r="D9" s="14">
        <v>0.2804307</v>
      </c>
      <c r="E9" s="14">
        <v>0.6151527</v>
      </c>
      <c r="F9" s="25">
        <v>-1.416789</v>
      </c>
      <c r="G9" s="35">
        <v>-0.08497324</v>
      </c>
    </row>
    <row r="10" spans="1:7" ht="12">
      <c r="A10" s="20" t="s">
        <v>18</v>
      </c>
      <c r="B10" s="29">
        <v>-0.4596194</v>
      </c>
      <c r="C10" s="14">
        <v>0.168114</v>
      </c>
      <c r="D10" s="14">
        <v>0.2749675</v>
      </c>
      <c r="E10" s="14">
        <v>0.4306358</v>
      </c>
      <c r="F10" s="25">
        <v>-0.8172989</v>
      </c>
      <c r="G10" s="35">
        <v>0.03448631</v>
      </c>
    </row>
    <row r="11" spans="1:7" ht="12">
      <c r="A11" s="21" t="s">
        <v>19</v>
      </c>
      <c r="B11" s="31">
        <v>2.483759</v>
      </c>
      <c r="C11" s="16">
        <v>1.039562</v>
      </c>
      <c r="D11" s="16">
        <v>1.149794</v>
      </c>
      <c r="E11" s="16">
        <v>1.050186</v>
      </c>
      <c r="F11" s="27">
        <v>13.33118</v>
      </c>
      <c r="G11" s="37">
        <v>2.92119</v>
      </c>
    </row>
    <row r="12" spans="1:7" ht="12">
      <c r="A12" s="20" t="s">
        <v>20</v>
      </c>
      <c r="B12" s="29">
        <v>0.1535209</v>
      </c>
      <c r="C12" s="14">
        <v>0.01614363</v>
      </c>
      <c r="D12" s="14">
        <v>-0.1597774</v>
      </c>
      <c r="E12" s="14">
        <v>-0.02002075</v>
      </c>
      <c r="F12" s="25">
        <v>-0.6545367</v>
      </c>
      <c r="G12" s="35">
        <v>-0.1047145</v>
      </c>
    </row>
    <row r="13" spans="1:7" ht="12">
      <c r="A13" s="20" t="s">
        <v>21</v>
      </c>
      <c r="B13" s="29">
        <v>0.08981600000000001</v>
      </c>
      <c r="C13" s="14">
        <v>-0.09739753</v>
      </c>
      <c r="D13" s="14">
        <v>0.1728657</v>
      </c>
      <c r="E13" s="14">
        <v>0.05513551</v>
      </c>
      <c r="F13" s="25">
        <v>-0.09008996</v>
      </c>
      <c r="G13" s="35">
        <v>0.03233094</v>
      </c>
    </row>
    <row r="14" spans="1:7" ht="12">
      <c r="A14" s="20" t="s">
        <v>22</v>
      </c>
      <c r="B14" s="29">
        <v>0.04608072</v>
      </c>
      <c r="C14" s="14">
        <v>0.1185515</v>
      </c>
      <c r="D14" s="14">
        <v>0.02466598</v>
      </c>
      <c r="E14" s="14">
        <v>-0.02221708</v>
      </c>
      <c r="F14" s="25">
        <v>-0.01503102</v>
      </c>
      <c r="G14" s="35">
        <v>0.03375606</v>
      </c>
    </row>
    <row r="15" spans="1:7" ht="12">
      <c r="A15" s="21" t="s">
        <v>23</v>
      </c>
      <c r="B15" s="31">
        <v>-0.359045</v>
      </c>
      <c r="C15" s="16">
        <v>-0.1078607</v>
      </c>
      <c r="D15" s="16">
        <v>-0.06816863</v>
      </c>
      <c r="E15" s="16">
        <v>-0.1668877</v>
      </c>
      <c r="F15" s="27">
        <v>-0.4155442</v>
      </c>
      <c r="G15" s="37">
        <v>-0.1899688</v>
      </c>
    </row>
    <row r="16" spans="1:7" ht="12">
      <c r="A16" s="20" t="s">
        <v>24</v>
      </c>
      <c r="B16" s="29">
        <v>-0.01677967</v>
      </c>
      <c r="C16" s="14">
        <v>-0.02916517</v>
      </c>
      <c r="D16" s="14">
        <v>-0.007652505</v>
      </c>
      <c r="E16" s="14">
        <v>0.04305879</v>
      </c>
      <c r="F16" s="25">
        <v>-0.02285848</v>
      </c>
      <c r="G16" s="35">
        <v>-0.00397934</v>
      </c>
    </row>
    <row r="17" spans="1:7" ht="12">
      <c r="A17" s="20" t="s">
        <v>25</v>
      </c>
      <c r="B17" s="29">
        <v>-0.03403399</v>
      </c>
      <c r="C17" s="14">
        <v>-0.02688789</v>
      </c>
      <c r="D17" s="14">
        <v>-0.02683944</v>
      </c>
      <c r="E17" s="14">
        <v>-0.03237451</v>
      </c>
      <c r="F17" s="25">
        <v>-0.04290123</v>
      </c>
      <c r="G17" s="35">
        <v>-0.03138297</v>
      </c>
    </row>
    <row r="18" spans="1:7" ht="12">
      <c r="A18" s="20" t="s">
        <v>26</v>
      </c>
      <c r="B18" s="29">
        <v>0.04067567</v>
      </c>
      <c r="C18" s="14">
        <v>0.071904</v>
      </c>
      <c r="D18" s="14">
        <v>0.05188209</v>
      </c>
      <c r="E18" s="14">
        <v>-0.01316496</v>
      </c>
      <c r="F18" s="25">
        <v>0.03151733</v>
      </c>
      <c r="G18" s="35">
        <v>0.03668495</v>
      </c>
    </row>
    <row r="19" spans="1:7" ht="12">
      <c r="A19" s="21" t="s">
        <v>27</v>
      </c>
      <c r="B19" s="31">
        <v>-0.2081471</v>
      </c>
      <c r="C19" s="16">
        <v>-0.1921944</v>
      </c>
      <c r="D19" s="16">
        <v>-0.1851533</v>
      </c>
      <c r="E19" s="16">
        <v>-0.1808</v>
      </c>
      <c r="F19" s="27">
        <v>-0.1592125</v>
      </c>
      <c r="G19" s="37">
        <v>-0.1856499</v>
      </c>
    </row>
    <row r="20" spans="1:7" ht="12.75" thickBot="1">
      <c r="A20" s="44" t="s">
        <v>28</v>
      </c>
      <c r="B20" s="45">
        <v>-0.002542452</v>
      </c>
      <c r="C20" s="46">
        <v>-0.009554189</v>
      </c>
      <c r="D20" s="46">
        <v>-0.008002477</v>
      </c>
      <c r="E20" s="46">
        <v>-0.002606317</v>
      </c>
      <c r="F20" s="47">
        <v>0.002620532</v>
      </c>
      <c r="G20" s="48">
        <v>-0.004868333</v>
      </c>
    </row>
    <row r="21" spans="1:7" ht="12.75" thickTop="1">
      <c r="A21" s="6" t="s">
        <v>29</v>
      </c>
      <c r="B21" s="39">
        <v>-73.88371</v>
      </c>
      <c r="C21" s="40">
        <v>-6.919521</v>
      </c>
      <c r="D21" s="40">
        <v>-35.47614</v>
      </c>
      <c r="E21" s="40">
        <v>90.73758</v>
      </c>
      <c r="F21" s="41">
        <v>-7.108579</v>
      </c>
      <c r="G21" s="43">
        <v>0.007577157</v>
      </c>
    </row>
    <row r="22" spans="1:7" ht="12">
      <c r="A22" s="20" t="s">
        <v>30</v>
      </c>
      <c r="B22" s="29">
        <v>75.92249</v>
      </c>
      <c r="C22" s="14">
        <v>44.58235</v>
      </c>
      <c r="D22" s="14">
        <v>-2.599138</v>
      </c>
      <c r="E22" s="14">
        <v>-30.89078</v>
      </c>
      <c r="F22" s="25">
        <v>-104.1666</v>
      </c>
      <c r="G22" s="36">
        <v>0</v>
      </c>
    </row>
    <row r="23" spans="1:7" ht="12">
      <c r="A23" s="20" t="s">
        <v>31</v>
      </c>
      <c r="B23" s="29">
        <v>-1.371895</v>
      </c>
      <c r="C23" s="14">
        <v>-0.8534058</v>
      </c>
      <c r="D23" s="14">
        <v>0.4768583</v>
      </c>
      <c r="E23" s="14">
        <v>-1.347725</v>
      </c>
      <c r="F23" s="25">
        <v>6.659037</v>
      </c>
      <c r="G23" s="35">
        <v>0.2774087</v>
      </c>
    </row>
    <row r="24" spans="1:7" ht="12">
      <c r="A24" s="20" t="s">
        <v>32</v>
      </c>
      <c r="B24" s="29">
        <v>-1.450489</v>
      </c>
      <c r="C24" s="14">
        <v>-0.7276003</v>
      </c>
      <c r="D24" s="14">
        <v>-0.3410341</v>
      </c>
      <c r="E24" s="14">
        <v>0.2017927</v>
      </c>
      <c r="F24" s="25">
        <v>-0.1149403</v>
      </c>
      <c r="G24" s="35">
        <v>-0.4335118</v>
      </c>
    </row>
    <row r="25" spans="1:7" ht="12">
      <c r="A25" s="20" t="s">
        <v>33</v>
      </c>
      <c r="B25" s="29">
        <v>-0.1176096</v>
      </c>
      <c r="C25" s="14">
        <v>0.04377594</v>
      </c>
      <c r="D25" s="14">
        <v>0.3508446</v>
      </c>
      <c r="E25" s="14">
        <v>0.5776031</v>
      </c>
      <c r="F25" s="25">
        <v>-1.297374</v>
      </c>
      <c r="G25" s="35">
        <v>0.04340427</v>
      </c>
    </row>
    <row r="26" spans="1:7" ht="12">
      <c r="A26" s="21" t="s">
        <v>34</v>
      </c>
      <c r="B26" s="31">
        <v>-1.141666</v>
      </c>
      <c r="C26" s="16">
        <v>-0.3575997</v>
      </c>
      <c r="D26" s="16">
        <v>-0.03068804</v>
      </c>
      <c r="E26" s="16">
        <v>0.2743165</v>
      </c>
      <c r="F26" s="27">
        <v>1.543712</v>
      </c>
      <c r="G26" s="37">
        <v>0.01432654</v>
      </c>
    </row>
    <row r="27" spans="1:7" ht="12">
      <c r="A27" s="20" t="s">
        <v>35</v>
      </c>
      <c r="B27" s="29">
        <v>0.2757915</v>
      </c>
      <c r="C27" s="14">
        <v>0.06922125</v>
      </c>
      <c r="D27" s="14">
        <v>-0.2702252</v>
      </c>
      <c r="E27" s="14">
        <v>-0.2953642</v>
      </c>
      <c r="F27" s="25">
        <v>0.1228433</v>
      </c>
      <c r="G27" s="35">
        <v>-0.06314597</v>
      </c>
    </row>
    <row r="28" spans="1:7" ht="12">
      <c r="A28" s="20" t="s">
        <v>36</v>
      </c>
      <c r="B28" s="29">
        <v>-0.2824003</v>
      </c>
      <c r="C28" s="14">
        <v>0.2179358</v>
      </c>
      <c r="D28" s="14">
        <v>-0.01007273</v>
      </c>
      <c r="E28" s="14">
        <v>0.3040512</v>
      </c>
      <c r="F28" s="25">
        <v>0.1997305</v>
      </c>
      <c r="G28" s="35">
        <v>0.109082</v>
      </c>
    </row>
    <row r="29" spans="1:7" ht="12">
      <c r="A29" s="20" t="s">
        <v>37</v>
      </c>
      <c r="B29" s="29">
        <v>-0.003323955</v>
      </c>
      <c r="C29" s="14">
        <v>-0.07692628</v>
      </c>
      <c r="D29" s="14">
        <v>0.057544</v>
      </c>
      <c r="E29" s="14">
        <v>0.145578</v>
      </c>
      <c r="F29" s="25">
        <v>-0.00769638</v>
      </c>
      <c r="G29" s="35">
        <v>0.02885607</v>
      </c>
    </row>
    <row r="30" spans="1:7" ht="12">
      <c r="A30" s="21" t="s">
        <v>38</v>
      </c>
      <c r="B30" s="31">
        <v>-0.01155671</v>
      </c>
      <c r="C30" s="16">
        <v>0.05124526</v>
      </c>
      <c r="D30" s="16">
        <v>0.0003761653</v>
      </c>
      <c r="E30" s="16">
        <v>0.03132222</v>
      </c>
      <c r="F30" s="27">
        <v>0.2956725</v>
      </c>
      <c r="G30" s="37">
        <v>0.05780236</v>
      </c>
    </row>
    <row r="31" spans="1:7" ht="12">
      <c r="A31" s="20" t="s">
        <v>39</v>
      </c>
      <c r="B31" s="29">
        <v>0.006831368</v>
      </c>
      <c r="C31" s="14">
        <v>-0.02944951</v>
      </c>
      <c r="D31" s="14">
        <v>-0.01152531</v>
      </c>
      <c r="E31" s="14">
        <v>0.03037098</v>
      </c>
      <c r="F31" s="25">
        <v>0.01853836</v>
      </c>
      <c r="G31" s="35">
        <v>0.000915415</v>
      </c>
    </row>
    <row r="32" spans="1:7" ht="12">
      <c r="A32" s="20" t="s">
        <v>40</v>
      </c>
      <c r="B32" s="29">
        <v>0.01331161</v>
      </c>
      <c r="C32" s="14">
        <v>0.08746438</v>
      </c>
      <c r="D32" s="14">
        <v>0.05218714</v>
      </c>
      <c r="E32" s="14">
        <v>0.1041434</v>
      </c>
      <c r="F32" s="25">
        <v>0.07506853</v>
      </c>
      <c r="G32" s="35">
        <v>0.07061366</v>
      </c>
    </row>
    <row r="33" spans="1:7" ht="12">
      <c r="A33" s="20" t="s">
        <v>41</v>
      </c>
      <c r="B33" s="29">
        <v>0.1487518</v>
      </c>
      <c r="C33" s="14">
        <v>0.1179037</v>
      </c>
      <c r="D33" s="14">
        <v>0.1167977</v>
      </c>
      <c r="E33" s="14">
        <v>0.0761783</v>
      </c>
      <c r="F33" s="25">
        <v>0.08449357</v>
      </c>
      <c r="G33" s="35">
        <v>0.1075941</v>
      </c>
    </row>
    <row r="34" spans="1:7" ht="12">
      <c r="A34" s="21" t="s">
        <v>42</v>
      </c>
      <c r="B34" s="31">
        <v>-0.02817046</v>
      </c>
      <c r="C34" s="16">
        <v>-0.007454859</v>
      </c>
      <c r="D34" s="16">
        <v>-0.02037577</v>
      </c>
      <c r="E34" s="16">
        <v>-0.008491804</v>
      </c>
      <c r="F34" s="27">
        <v>-0.02200922</v>
      </c>
      <c r="G34" s="37">
        <v>-0.01579019</v>
      </c>
    </row>
    <row r="35" spans="1:7" ht="12.75" thickBot="1">
      <c r="A35" s="22" t="s">
        <v>43</v>
      </c>
      <c r="B35" s="32">
        <v>0.00031971</v>
      </c>
      <c r="C35" s="17">
        <v>-0.007128524</v>
      </c>
      <c r="D35" s="17">
        <v>0.01040419</v>
      </c>
      <c r="E35" s="17">
        <v>0.00611717</v>
      </c>
      <c r="F35" s="28">
        <v>0.002228468</v>
      </c>
      <c r="G35" s="38">
        <v>0.002602569</v>
      </c>
    </row>
    <row r="36" spans="1:7" ht="12">
      <c r="A36" s="4" t="s">
        <v>44</v>
      </c>
      <c r="B36" s="3">
        <v>22.56165</v>
      </c>
      <c r="C36" s="3">
        <v>22.56775</v>
      </c>
      <c r="D36" s="3">
        <v>22.58606</v>
      </c>
      <c r="E36" s="3">
        <v>22.59216</v>
      </c>
      <c r="F36" s="3">
        <v>22.61047</v>
      </c>
      <c r="G36" s="3"/>
    </row>
    <row r="37" spans="1:6" ht="12">
      <c r="A37" s="4" t="s">
        <v>45</v>
      </c>
      <c r="B37" s="2">
        <v>0.1027425</v>
      </c>
      <c r="C37" s="2">
        <v>0.05035401</v>
      </c>
      <c r="D37" s="2">
        <v>0.02390544</v>
      </c>
      <c r="E37" s="2">
        <v>0.002034505</v>
      </c>
      <c r="F37" s="2">
        <v>-0.01068115</v>
      </c>
    </row>
    <row r="38" spans="1:7" ht="12">
      <c r="A38" s="4" t="s">
        <v>53</v>
      </c>
      <c r="B38" s="2">
        <v>-2.119404E-05</v>
      </c>
      <c r="C38" s="2">
        <v>0.0001260298</v>
      </c>
      <c r="D38" s="2">
        <v>0.0001552023</v>
      </c>
      <c r="E38" s="2">
        <v>-0.0002892111</v>
      </c>
      <c r="F38" s="2">
        <v>3.897528E-05</v>
      </c>
      <c r="G38" s="2">
        <v>0.0005217906</v>
      </c>
    </row>
    <row r="39" spans="1:7" ht="12.75" thickBot="1">
      <c r="A39" s="4" t="s">
        <v>54</v>
      </c>
      <c r="B39" s="2">
        <v>0.0001257632</v>
      </c>
      <c r="C39" s="2">
        <v>1.120131E-05</v>
      </c>
      <c r="D39" s="2">
        <v>6.034977E-05</v>
      </c>
      <c r="E39" s="2">
        <v>-0.0001551473</v>
      </c>
      <c r="F39" s="2">
        <v>1.249058E-05</v>
      </c>
      <c r="G39" s="2">
        <v>0.001069051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3.117019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0.002258</v>
      </c>
      <c r="C4">
        <v>0.00376</v>
      </c>
      <c r="D4">
        <v>0.003759</v>
      </c>
      <c r="E4">
        <v>0.00376</v>
      </c>
      <c r="F4">
        <v>0.00209</v>
      </c>
      <c r="G4">
        <v>0.011719</v>
      </c>
    </row>
    <row r="5" spans="1:7" ht="12.75">
      <c r="A5" t="s">
        <v>13</v>
      </c>
      <c r="B5">
        <v>3.796052</v>
      </c>
      <c r="C5">
        <v>2.229103</v>
      </c>
      <c r="D5">
        <v>-0.129957</v>
      </c>
      <c r="E5">
        <v>-1.544534</v>
      </c>
      <c r="F5">
        <v>-5.208141</v>
      </c>
      <c r="G5">
        <v>7.950679</v>
      </c>
    </row>
    <row r="6" spans="1:7" ht="12.75">
      <c r="A6" t="s">
        <v>14</v>
      </c>
      <c r="B6" s="49">
        <v>13.02874</v>
      </c>
      <c r="C6" s="49">
        <v>-74.10581</v>
      </c>
      <c r="D6" s="49">
        <v>-91.30467</v>
      </c>
      <c r="E6" s="49">
        <v>170.4061</v>
      </c>
      <c r="F6" s="49">
        <v>-23.00317</v>
      </c>
      <c r="G6" s="49">
        <v>0.01512333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3.703489</v>
      </c>
      <c r="C8" s="49">
        <v>0.6300231</v>
      </c>
      <c r="D8" s="49">
        <v>-0.883582</v>
      </c>
      <c r="E8" s="49">
        <v>-1.189018</v>
      </c>
      <c r="F8" s="49">
        <v>-5.659956</v>
      </c>
      <c r="G8" s="49">
        <v>-0.5688796</v>
      </c>
    </row>
    <row r="9" spans="1:7" ht="12.75">
      <c r="A9" t="s">
        <v>17</v>
      </c>
      <c r="B9" s="49">
        <v>0.1901476</v>
      </c>
      <c r="C9" s="49">
        <v>-0.5754849</v>
      </c>
      <c r="D9" s="49">
        <v>0.2804307</v>
      </c>
      <c r="E9" s="49">
        <v>0.6151527</v>
      </c>
      <c r="F9" s="49">
        <v>-1.416789</v>
      </c>
      <c r="G9" s="49">
        <v>-0.08497324</v>
      </c>
    </row>
    <row r="10" spans="1:7" ht="12.75">
      <c r="A10" t="s">
        <v>18</v>
      </c>
      <c r="B10" s="49">
        <v>-0.4596194</v>
      </c>
      <c r="C10" s="49">
        <v>0.168114</v>
      </c>
      <c r="D10" s="49">
        <v>0.2749675</v>
      </c>
      <c r="E10" s="49">
        <v>0.4306358</v>
      </c>
      <c r="F10" s="49">
        <v>-0.8172989</v>
      </c>
      <c r="G10" s="49">
        <v>0.03448631</v>
      </c>
    </row>
    <row r="11" spans="1:7" ht="12.75">
      <c r="A11" t="s">
        <v>19</v>
      </c>
      <c r="B11" s="49">
        <v>2.483759</v>
      </c>
      <c r="C11" s="49">
        <v>1.039562</v>
      </c>
      <c r="D11" s="49">
        <v>1.149794</v>
      </c>
      <c r="E11" s="49">
        <v>1.050186</v>
      </c>
      <c r="F11" s="49">
        <v>13.33118</v>
      </c>
      <c r="G11" s="49">
        <v>2.92119</v>
      </c>
    </row>
    <row r="12" spans="1:7" ht="12.75">
      <c r="A12" t="s">
        <v>20</v>
      </c>
      <c r="B12" s="49">
        <v>0.1535209</v>
      </c>
      <c r="C12" s="49">
        <v>0.01614363</v>
      </c>
      <c r="D12" s="49">
        <v>-0.1597774</v>
      </c>
      <c r="E12" s="49">
        <v>-0.02002075</v>
      </c>
      <c r="F12" s="49">
        <v>-0.6545367</v>
      </c>
      <c r="G12" s="49">
        <v>-0.1047145</v>
      </c>
    </row>
    <row r="13" spans="1:7" ht="12.75">
      <c r="A13" t="s">
        <v>21</v>
      </c>
      <c r="B13" s="49">
        <v>0.08981600000000001</v>
      </c>
      <c r="C13" s="49">
        <v>-0.09739753</v>
      </c>
      <c r="D13" s="49">
        <v>0.1728657</v>
      </c>
      <c r="E13" s="49">
        <v>0.05513551</v>
      </c>
      <c r="F13" s="49">
        <v>-0.09008996</v>
      </c>
      <c r="G13" s="49">
        <v>0.03233094</v>
      </c>
    </row>
    <row r="14" spans="1:7" ht="12.75">
      <c r="A14" t="s">
        <v>22</v>
      </c>
      <c r="B14" s="49">
        <v>0.04608072</v>
      </c>
      <c r="C14" s="49">
        <v>0.1185515</v>
      </c>
      <c r="D14" s="49">
        <v>0.02466598</v>
      </c>
      <c r="E14" s="49">
        <v>-0.02221708</v>
      </c>
      <c r="F14" s="49">
        <v>-0.01503102</v>
      </c>
      <c r="G14" s="49">
        <v>0.03375606</v>
      </c>
    </row>
    <row r="15" spans="1:7" ht="12.75">
      <c r="A15" t="s">
        <v>23</v>
      </c>
      <c r="B15" s="49">
        <v>-0.359045</v>
      </c>
      <c r="C15" s="49">
        <v>-0.1078607</v>
      </c>
      <c r="D15" s="49">
        <v>-0.06816863</v>
      </c>
      <c r="E15" s="49">
        <v>-0.1668877</v>
      </c>
      <c r="F15" s="49">
        <v>-0.4155442</v>
      </c>
      <c r="G15" s="49">
        <v>-0.1899688</v>
      </c>
    </row>
    <row r="16" spans="1:7" ht="12.75">
      <c r="A16" t="s">
        <v>24</v>
      </c>
      <c r="B16" s="49">
        <v>-0.01677967</v>
      </c>
      <c r="C16" s="49">
        <v>-0.02916517</v>
      </c>
      <c r="D16" s="49">
        <v>-0.007652505</v>
      </c>
      <c r="E16" s="49">
        <v>0.04305879</v>
      </c>
      <c r="F16" s="49">
        <v>-0.02285848</v>
      </c>
      <c r="G16" s="49">
        <v>-0.00397934</v>
      </c>
    </row>
    <row r="17" spans="1:7" ht="12.75">
      <c r="A17" t="s">
        <v>25</v>
      </c>
      <c r="B17" s="49">
        <v>-0.03403399</v>
      </c>
      <c r="C17" s="49">
        <v>-0.02688789</v>
      </c>
      <c r="D17" s="49">
        <v>-0.02683944</v>
      </c>
      <c r="E17" s="49">
        <v>-0.03237451</v>
      </c>
      <c r="F17" s="49">
        <v>-0.04290123</v>
      </c>
      <c r="G17" s="49">
        <v>-0.03138297</v>
      </c>
    </row>
    <row r="18" spans="1:7" ht="12.75">
      <c r="A18" t="s">
        <v>26</v>
      </c>
      <c r="B18" s="49">
        <v>0.04067567</v>
      </c>
      <c r="C18" s="49">
        <v>0.071904</v>
      </c>
      <c r="D18" s="49">
        <v>0.05188209</v>
      </c>
      <c r="E18" s="49">
        <v>-0.01316496</v>
      </c>
      <c r="F18" s="49">
        <v>0.03151733</v>
      </c>
      <c r="G18" s="49">
        <v>0.03668495</v>
      </c>
    </row>
    <row r="19" spans="1:7" ht="12.75">
      <c r="A19" t="s">
        <v>27</v>
      </c>
      <c r="B19" s="49">
        <v>-0.2081471</v>
      </c>
      <c r="C19" s="49">
        <v>-0.1921944</v>
      </c>
      <c r="D19" s="49">
        <v>-0.1851533</v>
      </c>
      <c r="E19" s="49">
        <v>-0.1808</v>
      </c>
      <c r="F19" s="49">
        <v>-0.1592125</v>
      </c>
      <c r="G19" s="49">
        <v>-0.1856499</v>
      </c>
    </row>
    <row r="20" spans="1:7" ht="12.75">
      <c r="A20" t="s">
        <v>28</v>
      </c>
      <c r="B20" s="49">
        <v>-0.002542452</v>
      </c>
      <c r="C20" s="49">
        <v>-0.009554189</v>
      </c>
      <c r="D20" s="49">
        <v>-0.008002477</v>
      </c>
      <c r="E20" s="49">
        <v>-0.002606317</v>
      </c>
      <c r="F20" s="49">
        <v>0.002620532</v>
      </c>
      <c r="G20" s="49">
        <v>-0.004868333</v>
      </c>
    </row>
    <row r="21" spans="1:7" ht="12.75">
      <c r="A21" t="s">
        <v>29</v>
      </c>
      <c r="B21" s="49">
        <v>-73.88371</v>
      </c>
      <c r="C21" s="49">
        <v>-6.919521</v>
      </c>
      <c r="D21" s="49">
        <v>-35.47614</v>
      </c>
      <c r="E21" s="49">
        <v>90.73758</v>
      </c>
      <c r="F21" s="49">
        <v>-7.108579</v>
      </c>
      <c r="G21" s="49">
        <v>0.007577157</v>
      </c>
    </row>
    <row r="22" spans="1:7" ht="12.75">
      <c r="A22" t="s">
        <v>30</v>
      </c>
      <c r="B22" s="49">
        <v>75.92249</v>
      </c>
      <c r="C22" s="49">
        <v>44.58235</v>
      </c>
      <c r="D22" s="49">
        <v>-2.599138</v>
      </c>
      <c r="E22" s="49">
        <v>-30.89078</v>
      </c>
      <c r="F22" s="49">
        <v>-104.1666</v>
      </c>
      <c r="G22" s="49">
        <v>0</v>
      </c>
    </row>
    <row r="23" spans="1:7" ht="12.75">
      <c r="A23" t="s">
        <v>31</v>
      </c>
      <c r="B23" s="49">
        <v>-1.371895</v>
      </c>
      <c r="C23" s="49">
        <v>-0.8534058</v>
      </c>
      <c r="D23" s="49">
        <v>0.4768583</v>
      </c>
      <c r="E23" s="49">
        <v>-1.347725</v>
      </c>
      <c r="F23" s="49">
        <v>6.659037</v>
      </c>
      <c r="G23" s="49">
        <v>0.2774087</v>
      </c>
    </row>
    <row r="24" spans="1:7" ht="12.75">
      <c r="A24" t="s">
        <v>32</v>
      </c>
      <c r="B24" s="49">
        <v>-1.450489</v>
      </c>
      <c r="C24" s="49">
        <v>-0.7276003</v>
      </c>
      <c r="D24" s="49">
        <v>-0.3410341</v>
      </c>
      <c r="E24" s="49">
        <v>0.2017927</v>
      </c>
      <c r="F24" s="49">
        <v>-0.1149403</v>
      </c>
      <c r="G24" s="49">
        <v>-0.4335118</v>
      </c>
    </row>
    <row r="25" spans="1:7" ht="12.75">
      <c r="A25" t="s">
        <v>33</v>
      </c>
      <c r="B25" s="49">
        <v>-0.1176096</v>
      </c>
      <c r="C25" s="49">
        <v>0.04377594</v>
      </c>
      <c r="D25" s="49">
        <v>0.3508446</v>
      </c>
      <c r="E25" s="49">
        <v>0.5776031</v>
      </c>
      <c r="F25" s="49">
        <v>-1.297374</v>
      </c>
      <c r="G25" s="49">
        <v>0.04340427</v>
      </c>
    </row>
    <row r="26" spans="1:7" ht="12.75">
      <c r="A26" t="s">
        <v>34</v>
      </c>
      <c r="B26" s="49">
        <v>-1.141666</v>
      </c>
      <c r="C26" s="49">
        <v>-0.3575997</v>
      </c>
      <c r="D26" s="49">
        <v>-0.03068804</v>
      </c>
      <c r="E26" s="49">
        <v>0.2743165</v>
      </c>
      <c r="F26" s="49">
        <v>1.543712</v>
      </c>
      <c r="G26" s="49">
        <v>0.01432654</v>
      </c>
    </row>
    <row r="27" spans="1:7" ht="12.75">
      <c r="A27" t="s">
        <v>35</v>
      </c>
      <c r="B27" s="49">
        <v>0.2757915</v>
      </c>
      <c r="C27" s="49">
        <v>0.06922125</v>
      </c>
      <c r="D27" s="49">
        <v>-0.2702252</v>
      </c>
      <c r="E27" s="49">
        <v>-0.2953642</v>
      </c>
      <c r="F27" s="49">
        <v>0.1228433</v>
      </c>
      <c r="G27" s="49">
        <v>-0.06314597</v>
      </c>
    </row>
    <row r="28" spans="1:7" ht="12.75">
      <c r="A28" t="s">
        <v>36</v>
      </c>
      <c r="B28" s="49">
        <v>-0.2824003</v>
      </c>
      <c r="C28" s="49">
        <v>0.2179358</v>
      </c>
      <c r="D28" s="49">
        <v>-0.01007273</v>
      </c>
      <c r="E28" s="49">
        <v>0.3040512</v>
      </c>
      <c r="F28" s="49">
        <v>0.1997305</v>
      </c>
      <c r="G28" s="49">
        <v>0.109082</v>
      </c>
    </row>
    <row r="29" spans="1:7" ht="12.75">
      <c r="A29" t="s">
        <v>37</v>
      </c>
      <c r="B29" s="49">
        <v>-0.003323955</v>
      </c>
      <c r="C29" s="49">
        <v>-0.07692628</v>
      </c>
      <c r="D29" s="49">
        <v>0.057544</v>
      </c>
      <c r="E29" s="49">
        <v>0.145578</v>
      </c>
      <c r="F29" s="49">
        <v>-0.00769638</v>
      </c>
      <c r="G29" s="49">
        <v>0.02885607</v>
      </c>
    </row>
    <row r="30" spans="1:7" ht="12.75">
      <c r="A30" t="s">
        <v>38</v>
      </c>
      <c r="B30" s="49">
        <v>-0.01155671</v>
      </c>
      <c r="C30" s="49">
        <v>0.05124526</v>
      </c>
      <c r="D30" s="49">
        <v>0.0003761653</v>
      </c>
      <c r="E30" s="49">
        <v>0.03132222</v>
      </c>
      <c r="F30" s="49">
        <v>0.2956725</v>
      </c>
      <c r="G30" s="49">
        <v>0.05780236</v>
      </c>
    </row>
    <row r="31" spans="1:7" ht="12.75">
      <c r="A31" t="s">
        <v>39</v>
      </c>
      <c r="B31" s="49">
        <v>0.006831368</v>
      </c>
      <c r="C31" s="49">
        <v>-0.02944951</v>
      </c>
      <c r="D31" s="49">
        <v>-0.01152531</v>
      </c>
      <c r="E31" s="49">
        <v>0.03037098</v>
      </c>
      <c r="F31" s="49">
        <v>0.01853836</v>
      </c>
      <c r="G31" s="49">
        <v>0.000915415</v>
      </c>
    </row>
    <row r="32" spans="1:7" ht="12.75">
      <c r="A32" t="s">
        <v>40</v>
      </c>
      <c r="B32" s="49">
        <v>0.01331161</v>
      </c>
      <c r="C32" s="49">
        <v>0.08746438</v>
      </c>
      <c r="D32" s="49">
        <v>0.05218714</v>
      </c>
      <c r="E32" s="49">
        <v>0.1041434</v>
      </c>
      <c r="F32" s="49">
        <v>0.07506853</v>
      </c>
      <c r="G32" s="49">
        <v>0.07061366</v>
      </c>
    </row>
    <row r="33" spans="1:7" ht="12.75">
      <c r="A33" t="s">
        <v>41</v>
      </c>
      <c r="B33" s="49">
        <v>0.1487518</v>
      </c>
      <c r="C33" s="49">
        <v>0.1179037</v>
      </c>
      <c r="D33" s="49">
        <v>0.1167977</v>
      </c>
      <c r="E33" s="49">
        <v>0.0761783</v>
      </c>
      <c r="F33" s="49">
        <v>0.08449357</v>
      </c>
      <c r="G33" s="49">
        <v>0.1075941</v>
      </c>
    </row>
    <row r="34" spans="1:7" ht="12.75">
      <c r="A34" t="s">
        <v>42</v>
      </c>
      <c r="B34" s="49">
        <v>-0.02817046</v>
      </c>
      <c r="C34" s="49">
        <v>-0.007454859</v>
      </c>
      <c r="D34" s="49">
        <v>-0.02037577</v>
      </c>
      <c r="E34" s="49">
        <v>-0.008491804</v>
      </c>
      <c r="F34" s="49">
        <v>-0.02200922</v>
      </c>
      <c r="G34" s="49">
        <v>-0.01579019</v>
      </c>
    </row>
    <row r="35" spans="1:7" ht="12.75">
      <c r="A35" t="s">
        <v>43</v>
      </c>
      <c r="B35" s="49">
        <v>0.00031971</v>
      </c>
      <c r="C35" s="49">
        <v>-0.007128524</v>
      </c>
      <c r="D35" s="49">
        <v>0.01040419</v>
      </c>
      <c r="E35" s="49">
        <v>0.00611717</v>
      </c>
      <c r="F35" s="49">
        <v>0.002228468</v>
      </c>
      <c r="G35" s="49">
        <v>0.002602569</v>
      </c>
    </row>
    <row r="36" spans="1:6" ht="12.75">
      <c r="A36" t="s">
        <v>44</v>
      </c>
      <c r="B36" s="49">
        <v>22.56165</v>
      </c>
      <c r="C36" s="49">
        <v>22.56775</v>
      </c>
      <c r="D36" s="49">
        <v>22.58606</v>
      </c>
      <c r="E36" s="49">
        <v>22.59216</v>
      </c>
      <c r="F36" s="49">
        <v>22.61047</v>
      </c>
    </row>
    <row r="37" spans="1:6" ht="12.75">
      <c r="A37" t="s">
        <v>45</v>
      </c>
      <c r="B37" s="49">
        <v>0.1027425</v>
      </c>
      <c r="C37" s="49">
        <v>0.05035401</v>
      </c>
      <c r="D37" s="49">
        <v>0.02390544</v>
      </c>
      <c r="E37" s="49">
        <v>0.002034505</v>
      </c>
      <c r="F37" s="49">
        <v>-0.01068115</v>
      </c>
    </row>
    <row r="38" spans="1:7" ht="12.75">
      <c r="A38" t="s">
        <v>55</v>
      </c>
      <c r="B38" s="49">
        <v>-2.119404E-05</v>
      </c>
      <c r="C38" s="49">
        <v>0.0001260298</v>
      </c>
      <c r="D38" s="49">
        <v>0.0001552023</v>
      </c>
      <c r="E38" s="49">
        <v>-0.0002892111</v>
      </c>
      <c r="F38" s="49">
        <v>3.897528E-05</v>
      </c>
      <c r="G38" s="49">
        <v>0.0005217906</v>
      </c>
    </row>
    <row r="39" spans="1:7" ht="12.75">
      <c r="A39" t="s">
        <v>56</v>
      </c>
      <c r="B39" s="49">
        <v>0.0001257632</v>
      </c>
      <c r="C39" s="49">
        <v>1.120131E-05</v>
      </c>
      <c r="D39" s="49">
        <v>6.034977E-05</v>
      </c>
      <c r="E39" s="49">
        <v>-0.0001551473</v>
      </c>
      <c r="F39" s="49">
        <v>1.249058E-05</v>
      </c>
      <c r="G39" s="49">
        <v>0.001069051</v>
      </c>
    </row>
    <row r="40" spans="2:5" ht="12.75">
      <c r="B40" t="s">
        <v>46</v>
      </c>
      <c r="C40" t="s">
        <v>47</v>
      </c>
      <c r="D40" t="s">
        <v>48</v>
      </c>
      <c r="E40">
        <v>3.117019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-2.1194032338679546E-05</v>
      </c>
      <c r="C50">
        <f>-0.017/(C7*C7+C22*C22)*(C21*C22+C6*C7)</f>
        <v>0.00012602981509532492</v>
      </c>
      <c r="D50">
        <f>-0.017/(D7*D7+D22*D22)*(D21*D22+D6*D7)</f>
        <v>0.00015520225326007687</v>
      </c>
      <c r="E50">
        <f>-0.017/(E7*E7+E22*E22)*(E21*E22+E6*E7)</f>
        <v>-0.00028921110794543064</v>
      </c>
      <c r="F50">
        <f>-0.017/(F7*F7+F22*F22)*(F21*F22+F6*F7)</f>
        <v>3.897527891109528E-05</v>
      </c>
      <c r="G50">
        <f>(B50*B$4+C50*C$4+D50*D$4+E50*E$4+F50*F$4)/SUM(B$4:F$4)</f>
        <v>2.2050405014924424E-07</v>
      </c>
    </row>
    <row r="51" spans="1:7" ht="12.75">
      <c r="A51" t="s">
        <v>59</v>
      </c>
      <c r="B51">
        <f>-0.017/(B7*B7+B22*B22)*(B21*B7-B6*B22)</f>
        <v>0.00012576321737082933</v>
      </c>
      <c r="C51">
        <f>-0.017/(C7*C7+C22*C22)*(C21*C7-C6*C22)</f>
        <v>1.1201315167298496E-05</v>
      </c>
      <c r="D51">
        <f>-0.017/(D7*D7+D22*D22)*(D21*D7-D6*D22)</f>
        <v>6.03497772074134E-05</v>
      </c>
      <c r="E51">
        <f>-0.017/(E7*E7+E22*E22)*(E21*E7-E6*E22)</f>
        <v>-0.00015514728167090986</v>
      </c>
      <c r="F51">
        <f>-0.017/(F7*F7+F22*F22)*(F21*F7-F6*F22)</f>
        <v>1.2490576528822049E-05</v>
      </c>
      <c r="G51">
        <f>(B51*B$4+C51*C$4+D51*D$4+E51*E$4+F51*F$4)/SUM(B$4:F$4)</f>
        <v>-2.753805440801842E-07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10000.011063772172</v>
      </c>
      <c r="C62">
        <f>C7+(2/0.017)*(C8*C50-C23*C51)</f>
        <v>10000.010465995545</v>
      </c>
      <c r="D62">
        <f>D7+(2/0.017)*(D8*D50-D23*D51)</f>
        <v>9999.980480916529</v>
      </c>
      <c r="E62">
        <f>E7+(2/0.017)*(E8*E50-E23*E51)</f>
        <v>10000.015856628583</v>
      </c>
      <c r="F62">
        <f>F7+(2/0.017)*(F8*F50-F23*F51)</f>
        <v>9999.964261932355</v>
      </c>
    </row>
    <row r="63" spans="1:6" ht="12.75">
      <c r="A63" t="s">
        <v>67</v>
      </c>
      <c r="B63">
        <f>B8+(3/0.017)*(B9*B50-B24*B51)</f>
        <v>3.7349692651207307</v>
      </c>
      <c r="C63">
        <f>C8+(3/0.017)*(C9*C50-C24*C51)</f>
        <v>0.618662245542171</v>
      </c>
      <c r="D63">
        <f>D8+(3/0.017)*(D9*D50-D24*D51)</f>
        <v>-0.8722693867391004</v>
      </c>
      <c r="E63">
        <f>E8+(3/0.017)*(E9*E50-E24*E51)</f>
        <v>-1.214888836186457</v>
      </c>
      <c r="F63">
        <f>F8+(3/0.017)*(F9*F50-F24*F51)</f>
        <v>-5.669447307497608</v>
      </c>
    </row>
    <row r="64" spans="1:6" ht="12.75">
      <c r="A64" t="s">
        <v>68</v>
      </c>
      <c r="B64">
        <f>B9+(4/0.017)*(B10*B50-B25*B51)</f>
        <v>0.19591987061571312</v>
      </c>
      <c r="C64">
        <f>C9+(4/0.017)*(C10*C50-C25*C51)</f>
        <v>-0.5706150110037057</v>
      </c>
      <c r="D64">
        <f>D9+(4/0.017)*(D10*D50-D25*D51)</f>
        <v>0.2854900369714979</v>
      </c>
      <c r="E64">
        <f>E9+(4/0.017)*(E10*E50-E25*E51)</f>
        <v>0.6069336162378174</v>
      </c>
      <c r="F64">
        <f>F9+(4/0.017)*(F10*F50-F25*F51)</f>
        <v>-1.4204712360818184</v>
      </c>
    </row>
    <row r="65" spans="1:6" ht="12.75">
      <c r="A65" t="s">
        <v>69</v>
      </c>
      <c r="B65">
        <f>B10+(5/0.017)*(B11*B50-B26*B51)</f>
        <v>-0.4328727174248827</v>
      </c>
      <c r="C65">
        <f>C10+(5/0.017)*(C11*C50-C26*C51)</f>
        <v>0.2078261745833993</v>
      </c>
      <c r="D65">
        <f>D10+(5/0.017)*(D11*D50-D26*D51)</f>
        <v>0.3279976870476026</v>
      </c>
      <c r="E65">
        <f>E10+(5/0.017)*(E11*E50-E26*E51)</f>
        <v>0.3538222713775583</v>
      </c>
      <c r="F65">
        <f>F10+(5/0.017)*(F11*F50-F26*F51)</f>
        <v>-0.6701504865177782</v>
      </c>
    </row>
    <row r="66" spans="1:6" ht="12.75">
      <c r="A66" t="s">
        <v>70</v>
      </c>
      <c r="B66">
        <f>B11+(6/0.017)*(B12*B50-B27*B51)</f>
        <v>2.4703690635472504</v>
      </c>
      <c r="C66">
        <f>C11+(6/0.017)*(C12*C50-C27*C51)</f>
        <v>1.0400064269410623</v>
      </c>
      <c r="D66">
        <f>D11+(6/0.017)*(D12*D50-D27*D51)</f>
        <v>1.146797606393809</v>
      </c>
      <c r="E66">
        <f>E11+(6/0.017)*(E12*E50-E27*E51)</f>
        <v>1.0360560954905278</v>
      </c>
      <c r="F66">
        <f>F11+(6/0.017)*(F12*F50-F27*F51)</f>
        <v>13.321634658560088</v>
      </c>
    </row>
    <row r="67" spans="1:6" ht="12.75">
      <c r="A67" t="s">
        <v>71</v>
      </c>
      <c r="B67">
        <f>B12+(7/0.017)*(B13*B50-B28*B51)</f>
        <v>0.16736113822009974</v>
      </c>
      <c r="C67">
        <f>C12+(7/0.017)*(C13*C50-C28*C51)</f>
        <v>0.010084034591132301</v>
      </c>
      <c r="D67">
        <f>D12+(7/0.017)*(D13*D50-D28*D51)</f>
        <v>-0.14847979810945552</v>
      </c>
      <c r="E67">
        <f>E12+(7/0.017)*(E13*E50-E28*E51)</f>
        <v>-0.00716260843283574</v>
      </c>
      <c r="F67">
        <f>F12+(7/0.017)*(F13*F50-F28*F51)</f>
        <v>-0.6570097713467268</v>
      </c>
    </row>
    <row r="68" spans="1:6" ht="12.75">
      <c r="A68" t="s">
        <v>72</v>
      </c>
      <c r="B68">
        <f>B13+(8/0.017)*(B14*B50-B29*B51)</f>
        <v>0.08955312706132999</v>
      </c>
      <c r="C68">
        <f>C13+(8/0.017)*(C14*C50-C29*C51)</f>
        <v>-0.08996096570296411</v>
      </c>
      <c r="D68">
        <f>D13+(8/0.017)*(D14*D50-D29*D51)</f>
        <v>0.1730329696918798</v>
      </c>
      <c r="E68">
        <f>E13+(8/0.017)*(E14*E50-E29*E51)</f>
        <v>0.06878796049091764</v>
      </c>
      <c r="F68">
        <f>F13+(8/0.017)*(F14*F50-F29*F51)</f>
        <v>-0.09032040986985099</v>
      </c>
    </row>
    <row r="69" spans="1:6" ht="12.75">
      <c r="A69" t="s">
        <v>73</v>
      </c>
      <c r="B69">
        <f>B14+(9/0.017)*(B15*B50-B30*B51)</f>
        <v>0.05087878960916267</v>
      </c>
      <c r="C69">
        <f>C14+(9/0.017)*(C15*C50-C30*C51)</f>
        <v>0.11105096438433634</v>
      </c>
      <c r="D69">
        <f>D14+(9/0.017)*(D15*D50-D30*D51)</f>
        <v>0.019052824810158492</v>
      </c>
      <c r="E69">
        <f>E14+(9/0.017)*(E15*E50-E30*E51)</f>
        <v>0.005908096775015626</v>
      </c>
      <c r="F69">
        <f>F14+(9/0.017)*(F15*F50-F30*F51)</f>
        <v>-0.02556052822073264</v>
      </c>
    </row>
    <row r="70" spans="1:6" ht="12.75">
      <c r="A70" t="s">
        <v>74</v>
      </c>
      <c r="B70">
        <f>B15+(10/0.017)*(B16*B50-B31*B51)</f>
        <v>-0.35934117997065396</v>
      </c>
      <c r="C70">
        <f>C15+(10/0.017)*(C16*C50-C31*C51)</f>
        <v>-0.10982882219958306</v>
      </c>
      <c r="D70">
        <f>D15+(10/0.017)*(D16*D50-D31*D51)</f>
        <v>-0.0684581218401986</v>
      </c>
      <c r="E70">
        <f>E15+(10/0.017)*(E16*E50-E31*E51)</f>
        <v>-0.17144129139647532</v>
      </c>
      <c r="F70">
        <f>F15+(10/0.017)*(F16*F50-F31*F51)</f>
        <v>-0.41620447672810734</v>
      </c>
    </row>
    <row r="71" spans="1:6" ht="12.75">
      <c r="A71" t="s">
        <v>75</v>
      </c>
      <c r="B71">
        <f>B16+(11/0.017)*(B17*B50-B32*B51)</f>
        <v>-0.017396183387672088</v>
      </c>
      <c r="C71">
        <f>C16+(11/0.017)*(C17*C50-C32*C51)</f>
        <v>-0.03199177651789728</v>
      </c>
      <c r="D71">
        <f>D16+(11/0.017)*(D17*D50-D32*D51)</f>
        <v>-0.012385755717625766</v>
      </c>
      <c r="E71">
        <f>E16+(11/0.017)*(E17*E50-E32*E51)</f>
        <v>0.059572140971930775</v>
      </c>
      <c r="F71">
        <f>F16+(11/0.017)*(F17*F50-F32*F51)</f>
        <v>-0.024547133109485437</v>
      </c>
    </row>
    <row r="72" spans="1:6" ht="12.75">
      <c r="A72" t="s">
        <v>76</v>
      </c>
      <c r="B72">
        <f>B17+(12/0.017)*(B18*B50-B33*B51)</f>
        <v>-0.04784781571040912</v>
      </c>
      <c r="C72">
        <f>C17+(12/0.017)*(C18*C50-C33*C51)</f>
        <v>-0.021423392596571555</v>
      </c>
      <c r="D72">
        <f>D17+(12/0.017)*(D18*D50-D33*D51)</f>
        <v>-0.026131085577526733</v>
      </c>
      <c r="E72">
        <f>E17+(12/0.017)*(E18*E50-E33*E51)</f>
        <v>-0.02134417435178705</v>
      </c>
      <c r="F72">
        <f>F17+(12/0.017)*(F18*F50-F33*F51)</f>
        <v>-0.04277909588823201</v>
      </c>
    </row>
    <row r="73" spans="1:6" ht="12.75">
      <c r="A73" t="s">
        <v>77</v>
      </c>
      <c r="B73">
        <f>B18+(13/0.017)*(B19*B50-B34*B51)</f>
        <v>0.04675835780524953</v>
      </c>
      <c r="C73">
        <f>C18+(13/0.017)*(C19*C50-C34*C51)</f>
        <v>0.05344497846475224</v>
      </c>
      <c r="D73">
        <f>D18+(13/0.017)*(D19*D50-D34*D51)</f>
        <v>0.03084767998106333</v>
      </c>
      <c r="E73">
        <f>E18+(13/0.017)*(E19*E50-E34*E51)</f>
        <v>0.02581354259546306</v>
      </c>
      <c r="F73">
        <f>F18+(13/0.017)*(F19*F50-F34*F51)</f>
        <v>0.026982284781795297</v>
      </c>
    </row>
    <row r="74" spans="1:6" ht="12.75">
      <c r="A74" t="s">
        <v>78</v>
      </c>
      <c r="B74">
        <f>B19+(14/0.017)*(B20*B50-B35*B51)</f>
        <v>-0.20813583654567372</v>
      </c>
      <c r="C74">
        <f>C19+(14/0.017)*(C20*C50-C35*C51)</f>
        <v>-0.19312026432980928</v>
      </c>
      <c r="D74">
        <f>D19+(14/0.017)*(D20*D50-D35*D51)</f>
        <v>-0.18669321189107044</v>
      </c>
      <c r="E74">
        <f>E19+(14/0.017)*(E20*E50-E35*E51)</f>
        <v>-0.1793976627212093</v>
      </c>
      <c r="F74">
        <f>F19+(14/0.017)*(F20*F50-F35*F51)</f>
        <v>-0.1591513108460593</v>
      </c>
    </row>
    <row r="75" spans="1:6" ht="12.75">
      <c r="A75" t="s">
        <v>79</v>
      </c>
      <c r="B75" s="49">
        <f>B20</f>
        <v>-0.002542452</v>
      </c>
      <c r="C75" s="49">
        <f>C20</f>
        <v>-0.009554189</v>
      </c>
      <c r="D75" s="49">
        <f>D20</f>
        <v>-0.008002477</v>
      </c>
      <c r="E75" s="49">
        <f>E20</f>
        <v>-0.002606317</v>
      </c>
      <c r="F75" s="49">
        <f>F20</f>
        <v>0.002620532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75.98070631519208</v>
      </c>
      <c r="C82">
        <f>C22+(2/0.017)*(C8*C51+C23*C50)</f>
        <v>44.570526766133</v>
      </c>
      <c r="D82">
        <f>D22+(2/0.017)*(D8*D51+D23*D50)</f>
        <v>-2.596704411082201</v>
      </c>
      <c r="E82">
        <f>E22+(2/0.017)*(E8*E51+E23*E50)</f>
        <v>-30.823221182233702</v>
      </c>
      <c r="F82">
        <f>F22+(2/0.017)*(F8*F51+F23*F50)</f>
        <v>-104.14438332814277</v>
      </c>
    </row>
    <row r="83" spans="1:6" ht="12.75">
      <c r="A83" t="s">
        <v>82</v>
      </c>
      <c r="B83">
        <f>B23+(3/0.017)*(B9*B51+B24*B50)</f>
        <v>-1.362249949754546</v>
      </c>
      <c r="C83">
        <f>C23+(3/0.017)*(C9*C51+C24*C50)</f>
        <v>-0.870725597472569</v>
      </c>
      <c r="D83">
        <f>D23+(3/0.017)*(D9*D51+D24*D50)</f>
        <v>0.4705044181485759</v>
      </c>
      <c r="E83">
        <f>E23+(3/0.017)*(E9*E51+E24*E50)</f>
        <v>-1.374866169334086</v>
      </c>
      <c r="F83">
        <f>F23+(3/0.017)*(F9*F51+F24*F50)</f>
        <v>6.655123527938767</v>
      </c>
    </row>
    <row r="84" spans="1:6" ht="12.75">
      <c r="A84" t="s">
        <v>83</v>
      </c>
      <c r="B84">
        <f>B24+(4/0.017)*(B10*B51+B25*B50)</f>
        <v>-1.4635032571398379</v>
      </c>
      <c r="C84">
        <f>C24+(4/0.017)*(C10*C51+C25*C50)</f>
        <v>-0.7258590831713272</v>
      </c>
      <c r="D84">
        <f>D24+(4/0.017)*(D10*D51+D25*D50)</f>
        <v>-0.32431737062860944</v>
      </c>
      <c r="E84">
        <f>E24+(4/0.017)*(E10*E51+E25*E50)</f>
        <v>0.14676653382026048</v>
      </c>
      <c r="F84">
        <f>F24+(4/0.017)*(F10*F51+F25*F50)</f>
        <v>-0.12924007599044127</v>
      </c>
    </row>
    <row r="85" spans="1:6" ht="12.75">
      <c r="A85" t="s">
        <v>84</v>
      </c>
      <c r="B85">
        <f>B25+(5/0.017)*(B11*B51+B26*B50)</f>
        <v>-0.018620767900669244</v>
      </c>
      <c r="C85">
        <f>C25+(5/0.017)*(C11*C51+C26*C50)</f>
        <v>0.033945421626118674</v>
      </c>
      <c r="D85">
        <f>D25+(5/0.017)*(D11*D51+D26*D50)</f>
        <v>0.3698525290524369</v>
      </c>
      <c r="E85">
        <f>E25+(5/0.017)*(E11*E51+E26*E50)</f>
        <v>0.5063475464583651</v>
      </c>
      <c r="F85">
        <f>F25+(5/0.017)*(F11*F51+F26*F50)</f>
        <v>-1.2307031971270863</v>
      </c>
    </row>
    <row r="86" spans="1:6" ht="12.75">
      <c r="A86" t="s">
        <v>85</v>
      </c>
      <c r="B86">
        <f>B26+(6/0.017)*(B12*B51+B27*B50)</f>
        <v>-1.1369146535242591</v>
      </c>
      <c r="C86">
        <f>C26+(6/0.017)*(C12*C51+C27*C50)</f>
        <v>-0.3544568395673854</v>
      </c>
      <c r="D86">
        <f>D26+(6/0.017)*(D12*D51+D27*D50)</f>
        <v>-0.048893483677800484</v>
      </c>
      <c r="E86">
        <f>E26+(6/0.017)*(E12*E51+E27*E50)</f>
        <v>0.3055619491066807</v>
      </c>
      <c r="F86">
        <f>F26+(6/0.017)*(F12*F51+F27*F50)</f>
        <v>1.5425163451073836</v>
      </c>
    </row>
    <row r="87" spans="1:6" ht="12.75">
      <c r="A87" t="s">
        <v>86</v>
      </c>
      <c r="B87">
        <f>B27+(7/0.017)*(B13*B51+B28*B50)</f>
        <v>0.28290710303260114</v>
      </c>
      <c r="C87">
        <f>C27+(7/0.017)*(C13*C51+C28*C50)</f>
        <v>0.08008172041330806</v>
      </c>
      <c r="D87">
        <f>D27+(7/0.017)*(D13*D51+D28*D50)</f>
        <v>-0.2665732192573375</v>
      </c>
      <c r="E87">
        <f>E27+(7/0.017)*(E13*E51+E28*E50)</f>
        <v>-0.3350950095570141</v>
      </c>
      <c r="F87">
        <f>F27+(7/0.017)*(F13*F51+F28*F50)</f>
        <v>0.12558535499016812</v>
      </c>
    </row>
    <row r="88" spans="1:6" ht="12.75">
      <c r="A88" t="s">
        <v>87</v>
      </c>
      <c r="B88">
        <f>B28+(8/0.017)*(B14*B51+B29*B50)</f>
        <v>-0.27963996700436394</v>
      </c>
      <c r="C88">
        <f>C28+(8/0.017)*(C14*C51+C29*C50)</f>
        <v>0.21399835429208697</v>
      </c>
      <c r="D88">
        <f>D28+(8/0.017)*(D14*D51+D29*D50)</f>
        <v>-0.0051694147721409985</v>
      </c>
      <c r="E88">
        <f>E28+(8/0.017)*(E14*E51+E29*E50)</f>
        <v>0.28586020936291073</v>
      </c>
      <c r="F88">
        <f>F28+(8/0.017)*(F14*F51+F29*F50)</f>
        <v>0.19950098721754259</v>
      </c>
    </row>
    <row r="89" spans="1:6" ht="12.75">
      <c r="A89" t="s">
        <v>88</v>
      </c>
      <c r="B89">
        <f>B29+(9/0.017)*(B15*B51+B30*B50)</f>
        <v>-0.027099689697586235</v>
      </c>
      <c r="C89">
        <f>C29+(9/0.017)*(C15*C51+C30*C50)</f>
        <v>-0.07414673643958719</v>
      </c>
      <c r="D89">
        <f>D29+(9/0.017)*(D15*D51+D30*D50)</f>
        <v>0.055396928271888995</v>
      </c>
      <c r="E89">
        <f>E29+(9/0.017)*(E15*E51+E30*E50)</f>
        <v>0.15448982067342343</v>
      </c>
      <c r="F89">
        <f>F29+(9/0.017)*(F15*F51+F30*F50)</f>
        <v>-0.004343333899782697</v>
      </c>
    </row>
    <row r="90" spans="1:6" ht="12.75">
      <c r="A90" t="s">
        <v>89</v>
      </c>
      <c r="B90">
        <f>B30+(10/0.017)*(B16*B51+B31*B50)</f>
        <v>-0.012883209717606002</v>
      </c>
      <c r="C90">
        <f>C30+(10/0.017)*(C16*C51+C31*C50)</f>
        <v>0.04886984555233779</v>
      </c>
      <c r="D90">
        <f>D30+(10/0.017)*(D16*D51+D31*D50)</f>
        <v>-0.0009477059078526551</v>
      </c>
      <c r="E90">
        <f>E30+(10/0.017)*(E16*E51+E31*E50)</f>
        <v>0.022225702943689956</v>
      </c>
      <c r="F90">
        <f>F30+(10/0.017)*(F16*F51+F31*F50)</f>
        <v>0.29592957185751867</v>
      </c>
    </row>
    <row r="91" spans="1:6" ht="12.75">
      <c r="A91" t="s">
        <v>90</v>
      </c>
      <c r="B91">
        <f>B31+(11/0.017)*(B17*B51+B32*B50)</f>
        <v>0.00387925867487931</v>
      </c>
      <c r="C91">
        <f>C31+(11/0.017)*(C17*C51+C32*C50)</f>
        <v>-0.02251178417668886</v>
      </c>
      <c r="D91">
        <f>D31+(11/0.017)*(D17*D51+D32*D50)</f>
        <v>-0.007332493385699951</v>
      </c>
      <c r="E91">
        <f>E31+(11/0.017)*(E17*E51+E32*E50)</f>
        <v>0.014131996491174047</v>
      </c>
      <c r="F91">
        <f>F31+(11/0.017)*(F17*F51+F32*F50)</f>
        <v>0.02008480198674727</v>
      </c>
    </row>
    <row r="92" spans="1:6" ht="12.75">
      <c r="A92" t="s">
        <v>91</v>
      </c>
      <c r="B92">
        <f>B32+(12/0.017)*(B18*B51+B33*B50)</f>
        <v>0.014697153059960468</v>
      </c>
      <c r="C92">
        <f>C32+(12/0.017)*(C18*C51+C33*C50)</f>
        <v>0.09852188650059582</v>
      </c>
      <c r="D92">
        <f>D32+(12/0.017)*(D18*D51+D33*D50)</f>
        <v>0.06719302620339962</v>
      </c>
      <c r="E92">
        <f>E32+(12/0.017)*(E18*E51+E33*E50)</f>
        <v>0.09003344509146366</v>
      </c>
      <c r="F92">
        <f>F32+(12/0.017)*(F18*F51+F33*F50)</f>
        <v>0.07767099829126585</v>
      </c>
    </row>
    <row r="93" spans="1:6" ht="12.75">
      <c r="A93" t="s">
        <v>92</v>
      </c>
      <c r="B93">
        <f>B33+(13/0.017)*(B19*B51+B34*B50)</f>
        <v>0.12919046803245648</v>
      </c>
      <c r="C93">
        <f>C33+(13/0.017)*(C19*C51+C34*C50)</f>
        <v>0.11553895063890705</v>
      </c>
      <c r="D93">
        <f>D33+(13/0.017)*(D19*D51+D34*D50)</f>
        <v>0.10583462731402095</v>
      </c>
      <c r="E93">
        <f>E33+(13/0.017)*(E19*E51+E34*E50)</f>
        <v>0.0995068402001263</v>
      </c>
      <c r="F93">
        <f>F33+(13/0.017)*(F19*F51+F34*F50)</f>
        <v>0.08231685657363297</v>
      </c>
    </row>
    <row r="94" spans="1:6" ht="12.75">
      <c r="A94" t="s">
        <v>93</v>
      </c>
      <c r="B94">
        <f>B34+(14/0.017)*(B20*B51+B35*B50)</f>
        <v>-0.028439361201561094</v>
      </c>
      <c r="C94">
        <f>C34+(14/0.017)*(C20*C51+C35*C50)</f>
        <v>-0.008282856918406665</v>
      </c>
      <c r="D94">
        <f>D34+(14/0.017)*(D20*D51+D35*D50)</f>
        <v>-0.019443694448115348</v>
      </c>
      <c r="E94">
        <f>E34+(14/0.017)*(E20*E51+E35*E50)</f>
        <v>-0.009615749130385305</v>
      </c>
      <c r="F94">
        <f>F34+(14/0.017)*(F20*F51+F35*F50)</f>
        <v>-0.02191073649160509</v>
      </c>
    </row>
    <row r="95" spans="1:6" ht="12.75">
      <c r="A95" t="s">
        <v>94</v>
      </c>
      <c r="B95" s="49">
        <f>B35</f>
        <v>0.00031971</v>
      </c>
      <c r="C95" s="49">
        <f>C35</f>
        <v>-0.007128524</v>
      </c>
      <c r="D95" s="49">
        <f>D35</f>
        <v>0.01040419</v>
      </c>
      <c r="E95" s="49">
        <f>E35</f>
        <v>0.00611717</v>
      </c>
      <c r="F95" s="49">
        <f>F35</f>
        <v>0.002228468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3.7349651328404003</v>
      </c>
      <c r="C103">
        <f>C63*10000/C62</f>
        <v>0.618661598051218</v>
      </c>
      <c r="D103">
        <f>D63*10000/D62</f>
        <v>-0.8722710893323207</v>
      </c>
      <c r="E103">
        <f>E63*10000/E62</f>
        <v>-1.214886909785407</v>
      </c>
      <c r="F103">
        <f>F63*10000/F62</f>
        <v>-5.669467569079157</v>
      </c>
      <c r="G103">
        <f>AVERAGE(C103:E103)</f>
        <v>-0.4894988003555032</v>
      </c>
      <c r="H103">
        <f>STDEV(C103:E103)</f>
        <v>0.9748646067808046</v>
      </c>
      <c r="I103">
        <f>(B103*B4+C103*C4+D103*D4+E103*E4+F103*F4)/SUM(B4:F4)</f>
        <v>-0.5718506524824057</v>
      </c>
      <c r="K103">
        <f>(LN(H103)+LN(H123))/2-LN(K114*K115^3)</f>
        <v>-3.9149278980535587</v>
      </c>
    </row>
    <row r="104" spans="1:11" ht="12.75">
      <c r="A104" t="s">
        <v>68</v>
      </c>
      <c r="B104">
        <f>B64*10000/B62</f>
        <v>0.1959196538546717</v>
      </c>
      <c r="C104">
        <f>C64*10000/C62</f>
        <v>-0.5706144137989144</v>
      </c>
      <c r="D104">
        <f>D64*10000/D62</f>
        <v>0.28549059422297174</v>
      </c>
      <c r="E104">
        <f>E64*10000/E62</f>
        <v>0.6069326538472507</v>
      </c>
      <c r="F104">
        <f>F64*10000/F62</f>
        <v>-1.420476312589673</v>
      </c>
      <c r="G104">
        <f>AVERAGE(C104:E104)</f>
        <v>0.10726961142376934</v>
      </c>
      <c r="H104">
        <f>STDEV(C104:E104)</f>
        <v>0.6086676541126165</v>
      </c>
      <c r="I104">
        <f>(B104*B4+C104*C4+D104*D4+E104*E4+F104*F4)/SUM(B4:F4)</f>
        <v>-0.08425757910300585</v>
      </c>
      <c r="K104">
        <f>(LN(H104)+LN(H124))/2-LN(K114*K115^4)</f>
        <v>-3.949648895919792</v>
      </c>
    </row>
    <row r="105" spans="1:11" ht="12.75">
      <c r="A105" t="s">
        <v>69</v>
      </c>
      <c r="B105">
        <f>B65*10000/B62</f>
        <v>-0.4328722385049001</v>
      </c>
      <c r="C105">
        <f>C65*10000/C62</f>
        <v>0.20782595707284524</v>
      </c>
      <c r="D105">
        <f>D65*10000/D62</f>
        <v>0.32799832727027545</v>
      </c>
      <c r="E105">
        <f>E65*10000/E62</f>
        <v>0.3538217103356137</v>
      </c>
      <c r="F105">
        <f>F65*10000/F62</f>
        <v>-0.6701528815146793</v>
      </c>
      <c r="G105">
        <f>AVERAGE(C105:E105)</f>
        <v>0.2965486648929115</v>
      </c>
      <c r="H105">
        <f>STDEV(C105:E105)</f>
        <v>0.07791341951440994</v>
      </c>
      <c r="I105">
        <f>(B105*B4+C105*C4+D105*D4+E105*E4+F105*F4)/SUM(B4:F4)</f>
        <v>0.06186061974499438</v>
      </c>
      <c r="K105">
        <f>(LN(H105)+LN(H125))/2-LN(K114*K115^5)</f>
        <v>-4.679114968381244</v>
      </c>
    </row>
    <row r="106" spans="1:11" ht="12.75">
      <c r="A106" t="s">
        <v>70</v>
      </c>
      <c r="B106">
        <f>B66*10000/B62</f>
        <v>2.4703663303902244</v>
      </c>
      <c r="C106">
        <f>C66*10000/C62</f>
        <v>1.0400053384719383</v>
      </c>
      <c r="D106">
        <f>D66*10000/D62</f>
        <v>1.1467998448419985</v>
      </c>
      <c r="E106">
        <f>E66*10000/E62</f>
        <v>1.036054452657463</v>
      </c>
      <c r="F106">
        <f>F66*10000/F62</f>
        <v>13.32168226767829</v>
      </c>
      <c r="G106">
        <f>AVERAGE(C106:E106)</f>
        <v>1.0742865453238</v>
      </c>
      <c r="H106">
        <f>STDEV(C106:E106)</f>
        <v>0.06282942248613872</v>
      </c>
      <c r="I106">
        <f>(B106*B4+C106*C4+D106*D4+E106*E4+F106*F4)/SUM(B4:F4)</f>
        <v>2.9140083538028008</v>
      </c>
      <c r="K106">
        <f>(LN(H106)+LN(H126))/2-LN(K114*K115^6)</f>
        <v>-4.04213869515212</v>
      </c>
    </row>
    <row r="107" spans="1:11" ht="12.75">
      <c r="A107" t="s">
        <v>71</v>
      </c>
      <c r="B107">
        <f>B67*10000/B62</f>
        <v>0.16736095305575424</v>
      </c>
      <c r="C107">
        <f>C67*10000/C62</f>
        <v>0.010084024037197237</v>
      </c>
      <c r="D107">
        <f>D67*10000/D62</f>
        <v>-0.14848008792897854</v>
      </c>
      <c r="E107">
        <f>E67*10000/E62</f>
        <v>-0.00716259707537159</v>
      </c>
      <c r="F107">
        <f>F67*10000/F62</f>
        <v>-0.6570121193810834</v>
      </c>
      <c r="G107">
        <f>AVERAGE(C107:E107)</f>
        <v>-0.04851955365571763</v>
      </c>
      <c r="H107">
        <f>STDEV(C107:E107)</f>
        <v>0.08699679760828528</v>
      </c>
      <c r="I107">
        <f>(B107*B4+C107*C4+D107*D4+E107*E4+F107*F4)/SUM(B4:F4)</f>
        <v>-0.09870137471396538</v>
      </c>
      <c r="K107">
        <f>(LN(H107)+LN(H127))/2-LN(K114*K115^7)</f>
        <v>-3.4854879122146207</v>
      </c>
    </row>
    <row r="108" spans="1:9" ht="12.75">
      <c r="A108" t="s">
        <v>72</v>
      </c>
      <c r="B108">
        <f>B68*10000/B62</f>
        <v>0.08955302798190011</v>
      </c>
      <c r="C108">
        <f>C68*10000/C62</f>
        <v>-0.08996087154995602</v>
      </c>
      <c r="D108">
        <f>D68*10000/D62</f>
        <v>0.17303330743703693</v>
      </c>
      <c r="E108">
        <f>E68*10000/E62</f>
        <v>0.06878785141657655</v>
      </c>
      <c r="F108">
        <f>F68*10000/F62</f>
        <v>-0.09032073265869633</v>
      </c>
      <c r="G108">
        <f>AVERAGE(C108:E108)</f>
        <v>0.05062009576788582</v>
      </c>
      <c r="H108">
        <f>STDEV(C108:E108)</f>
        <v>0.13243502200793988</v>
      </c>
      <c r="I108">
        <f>(B108*B4+C108*C4+D108*D4+E108*E4+F108*F4)/SUM(B4:F4)</f>
        <v>0.03738798572219684</v>
      </c>
    </row>
    <row r="109" spans="1:9" ht="12.75">
      <c r="A109" t="s">
        <v>73</v>
      </c>
      <c r="B109">
        <f>B69*10000/B62</f>
        <v>0.05087873331809129</v>
      </c>
      <c r="C109">
        <f>C69*10000/C62</f>
        <v>0.11105084815856812</v>
      </c>
      <c r="D109">
        <f>D69*10000/D62</f>
        <v>0.019052861999598866</v>
      </c>
      <c r="E109">
        <f>E69*10000/E62</f>
        <v>0.005908087406780862</v>
      </c>
      <c r="F109">
        <f>F69*10000/F62</f>
        <v>-0.02556061956944776</v>
      </c>
      <c r="G109">
        <f>AVERAGE(C109:E109)</f>
        <v>0.04533726585498262</v>
      </c>
      <c r="H109">
        <f>STDEV(C109:E109)</f>
        <v>0.05728789094696695</v>
      </c>
      <c r="I109">
        <f>(B109*B4+C109*C4+D109*D4+E109*E4+F109*F4)/SUM(B4:F4)</f>
        <v>0.03665756645001015</v>
      </c>
    </row>
    <row r="110" spans="1:11" ht="12.75">
      <c r="A110" t="s">
        <v>74</v>
      </c>
      <c r="B110">
        <f>B70*10000/B62</f>
        <v>-0.3593407824041991</v>
      </c>
      <c r="C110">
        <f>C70*10000/C62</f>
        <v>-0.10982870725290697</v>
      </c>
      <c r="D110">
        <f>D70*10000/D62</f>
        <v>-0.06845825546443887</v>
      </c>
      <c r="E110">
        <f>E70*10000/E62</f>
        <v>-0.17144101954881824</v>
      </c>
      <c r="F110">
        <f>F70*10000/F62</f>
        <v>-0.4162059641677975</v>
      </c>
      <c r="G110">
        <f>AVERAGE(C110:E110)</f>
        <v>-0.11657599408872137</v>
      </c>
      <c r="H110">
        <f>STDEV(C110:E110)</f>
        <v>0.051821876021119685</v>
      </c>
      <c r="I110">
        <f>(B110*B4+C110*C4+D110*D4+E110*E4+F110*F4)/SUM(B4:F4)</f>
        <v>-0.1917303837489403</v>
      </c>
      <c r="K110">
        <f>EXP(AVERAGE(K103:K107))</f>
        <v>0.018056244940738073</v>
      </c>
    </row>
    <row r="111" spans="1:9" ht="12.75">
      <c r="A111" t="s">
        <v>75</v>
      </c>
      <c r="B111">
        <f>B71*10000/B62</f>
        <v>-0.017396164140952415</v>
      </c>
      <c r="C111">
        <f>C71*10000/C62</f>
        <v>-0.03199174303535327</v>
      </c>
      <c r="D111">
        <f>D71*10000/D62</f>
        <v>-0.012385779893532926</v>
      </c>
      <c r="E111">
        <f>E71*10000/E62</f>
        <v>0.05957204651074923</v>
      </c>
      <c r="F111">
        <f>F71*10000/F62</f>
        <v>-0.024547220836509315</v>
      </c>
      <c r="G111">
        <f>AVERAGE(C111:E111)</f>
        <v>0.0050648411939543435</v>
      </c>
      <c r="H111">
        <f>STDEV(C111:E111)</f>
        <v>0.04821177264180429</v>
      </c>
      <c r="I111">
        <f>(B111*B4+C111*C4+D111*D4+E111*E4+F111*F4)/SUM(B4:F4)</f>
        <v>-0.002139913977786937</v>
      </c>
    </row>
    <row r="112" spans="1:9" ht="12.75">
      <c r="A112" t="s">
        <v>76</v>
      </c>
      <c r="B112">
        <f>B72*10000/B62</f>
        <v>-0.047847762772734496</v>
      </c>
      <c r="C112">
        <f>C72*10000/C62</f>
        <v>-0.021423370174881873</v>
      </c>
      <c r="D112">
        <f>D72*10000/D62</f>
        <v>-0.026131136583110347</v>
      </c>
      <c r="E112">
        <f>E72*10000/E62</f>
        <v>-0.02134414050717621</v>
      </c>
      <c r="F112">
        <f>F72*10000/F62</f>
        <v>-0.042779248773000655</v>
      </c>
      <c r="G112">
        <f>AVERAGE(C112:E112)</f>
        <v>-0.02296621575505614</v>
      </c>
      <c r="H112">
        <f>STDEV(C112:E112)</f>
        <v>0.002741188103897612</v>
      </c>
      <c r="I112">
        <f>(B112*B4+C112*C4+D112*D4+E112*E4+F112*F4)/SUM(B4:F4)</f>
        <v>-0.029211087275667496</v>
      </c>
    </row>
    <row r="113" spans="1:9" ht="12.75">
      <c r="A113" t="s">
        <v>77</v>
      </c>
      <c r="B113">
        <f>B73*10000/B62</f>
        <v>0.04675830607292498</v>
      </c>
      <c r="C113">
        <f>C73*10000/C62</f>
        <v>0.05344492252932013</v>
      </c>
      <c r="D113">
        <f>D73*10000/D62</f>
        <v>0.0308477401930249</v>
      </c>
      <c r="E113">
        <f>E73*10000/E62</f>
        <v>0.02581350166395223</v>
      </c>
      <c r="F113">
        <f>F73*10000/F62</f>
        <v>0.02698238121161179</v>
      </c>
      <c r="G113">
        <f>AVERAGE(C113:E113)</f>
        <v>0.03670205479543242</v>
      </c>
      <c r="H113">
        <f>STDEV(C113:E113)</f>
        <v>0.014716609811969037</v>
      </c>
      <c r="I113">
        <f>(B113*B4+C113*C4+D113*D4+E113*E4+F113*F4)/SUM(B4:F4)</f>
        <v>0.03685555526954744</v>
      </c>
    </row>
    <row r="114" spans="1:11" ht="12.75">
      <c r="A114" t="s">
        <v>78</v>
      </c>
      <c r="B114">
        <f>B74*10000/B62</f>
        <v>-0.20813560626918087</v>
      </c>
      <c r="C114">
        <f>C74*10000/C62</f>
        <v>-0.1931200622104382</v>
      </c>
      <c r="D114">
        <f>D74*10000/D62</f>
        <v>-0.18669357629982036</v>
      </c>
      <c r="E114">
        <f>E74*10000/E62</f>
        <v>-0.17939737825744972</v>
      </c>
      <c r="F114">
        <f>F74*10000/F62</f>
        <v>-0.15915187962412328</v>
      </c>
      <c r="G114">
        <f>AVERAGE(C114:E114)</f>
        <v>-0.18640367225590274</v>
      </c>
      <c r="H114">
        <f>STDEV(C114:E114)</f>
        <v>0.006865933802799935</v>
      </c>
      <c r="I114">
        <f>(B114*B4+C114*C4+D114*D4+E114*E4+F114*F4)/SUM(B4:F4)</f>
        <v>-0.1858990437601914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-0.002542449187092144</v>
      </c>
      <c r="C115">
        <f>C75*10000/C62</f>
        <v>-0.009554179000600514</v>
      </c>
      <c r="D115">
        <f>D75*10000/D62</f>
        <v>-0.008002492620132142</v>
      </c>
      <c r="E115">
        <f>E75*10000/E62</f>
        <v>-0.0026063128672664895</v>
      </c>
      <c r="F115">
        <f>F75*10000/F62</f>
        <v>0.002620541365308458</v>
      </c>
      <c r="G115">
        <f>AVERAGE(C115:E115)</f>
        <v>-0.0067209948293330485</v>
      </c>
      <c r="H115">
        <f>STDEV(C115:E115)</f>
        <v>0.0036469012041114687</v>
      </c>
      <c r="I115">
        <f>(B115*B4+C115*C4+D115*D4+E115*E4+F115*F4)/SUM(B4:F4)</f>
        <v>-0.004867776156217829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75.98062225196267</v>
      </c>
      <c r="C122">
        <f>C82*10000/C62</f>
        <v>44.570480118688366</v>
      </c>
      <c r="D122">
        <f>D82*10000/D62</f>
        <v>-2.596709479621109</v>
      </c>
      <c r="E122">
        <f>E82*10000/E62</f>
        <v>-30.8231723070742</v>
      </c>
      <c r="F122">
        <f>F82*10000/F62</f>
        <v>-104.14475552137453</v>
      </c>
      <c r="G122">
        <f>AVERAGE(C122:E122)</f>
        <v>3.716866110664352</v>
      </c>
      <c r="H122">
        <f>STDEV(C122:E122)</f>
        <v>38.09129341562006</v>
      </c>
      <c r="I122">
        <f>(B122*B4+C122*C4+D122*D4+E122*E4+F122*F4)/SUM(B4:F4)</f>
        <v>-0.26681049190296124</v>
      </c>
    </row>
    <row r="123" spans="1:9" ht="12.75">
      <c r="A123" t="s">
        <v>82</v>
      </c>
      <c r="B123">
        <f>B83*10000/B62</f>
        <v>-1.362248442593905</v>
      </c>
      <c r="C123">
        <f>C83*10000/C62</f>
        <v>-0.8707246861725003</v>
      </c>
      <c r="D123">
        <f>D83*10000/D62</f>
        <v>0.4705053365318697</v>
      </c>
      <c r="E123">
        <f>E83*10000/E62</f>
        <v>-1.3748639892633232</v>
      </c>
      <c r="F123">
        <f>F83*10000/F62</f>
        <v>6.655147312149249</v>
      </c>
      <c r="G123">
        <f>AVERAGE(C123:E123)</f>
        <v>-0.591694446301318</v>
      </c>
      <c r="H123">
        <f>STDEV(C123:E123)</f>
        <v>0.9538031207845665</v>
      </c>
      <c r="I123">
        <f>(B123*B4+C123*C4+D123*D4+E123*E4+F123*F4)/SUM(B4:F4)</f>
        <v>0.2661110283099438</v>
      </c>
    </row>
    <row r="124" spans="1:9" ht="12.75">
      <c r="A124" t="s">
        <v>83</v>
      </c>
      <c r="B124">
        <f>B84*10000/B62</f>
        <v>-1.4635016379549683</v>
      </c>
      <c r="C124">
        <f>C84*10000/C62</f>
        <v>-0.7258583234883291</v>
      </c>
      <c r="D124">
        <f>D84*10000/D62</f>
        <v>-0.3243180036676279</v>
      </c>
      <c r="E124">
        <f>E84*10000/E62</f>
        <v>0.14676630109838798</v>
      </c>
      <c r="F124">
        <f>F84*10000/F62</f>
        <v>-0.12924053787114975</v>
      </c>
      <c r="G124">
        <f>AVERAGE(C124:E124)</f>
        <v>-0.30113667535252303</v>
      </c>
      <c r="H124">
        <f>STDEV(C124:E124)</f>
        <v>0.43677392818896227</v>
      </c>
      <c r="I124">
        <f>(B124*B4+C124*C4+D124*D4+E124*E4+F124*F4)/SUM(B4:F4)</f>
        <v>-0.44609949463273896</v>
      </c>
    </row>
    <row r="125" spans="1:9" ht="12.75">
      <c r="A125" t="s">
        <v>84</v>
      </c>
      <c r="B125">
        <f>B85*10000/B62</f>
        <v>-0.018620747299098666</v>
      </c>
      <c r="C125">
        <f>C85*10000/C62</f>
        <v>0.03394538609889271</v>
      </c>
      <c r="D125">
        <f>D85*10000/D62</f>
        <v>0.36985325097208466</v>
      </c>
      <c r="E125">
        <f>E85*10000/E62</f>
        <v>0.5063467435631405</v>
      </c>
      <c r="F125">
        <f>F85*10000/F62</f>
        <v>-1.2307075954382158</v>
      </c>
      <c r="G125">
        <f>AVERAGE(C125:E125)</f>
        <v>0.3033817935447059</v>
      </c>
      <c r="H125">
        <f>STDEV(C125:E125)</f>
        <v>0.24311437971231956</v>
      </c>
      <c r="I125">
        <f>(B125*B4+C125*C4+D125*D4+E125*E4+F125*F4)/SUM(B4:F4)</f>
        <v>0.05167672976681867</v>
      </c>
    </row>
    <row r="126" spans="1:9" ht="12.75">
      <c r="A126" t="s">
        <v>85</v>
      </c>
      <c r="B126">
        <f>B86*10000/B62</f>
        <v>-1.1369133956691801</v>
      </c>
      <c r="C126">
        <f>C86*10000/C62</f>
        <v>-0.3544564685934033</v>
      </c>
      <c r="D126">
        <f>D86*10000/D62</f>
        <v>-0.048893579113585675</v>
      </c>
      <c r="E126">
        <f>E86*10000/E62</f>
        <v>0.3055614645892154</v>
      </c>
      <c r="F126">
        <f>F86*10000/F62</f>
        <v>1.5425218577824333</v>
      </c>
      <c r="G126">
        <f>AVERAGE(C126:E126)</f>
        <v>-0.03259619437259118</v>
      </c>
      <c r="H126">
        <f>STDEV(C126:E126)</f>
        <v>0.330310644080252</v>
      </c>
      <c r="I126">
        <f>(B126*B4+C126*C4+D126*D4+E126*E4+F126*F4)/SUM(B4:F4)</f>
        <v>0.01849901173613371</v>
      </c>
    </row>
    <row r="127" spans="1:9" ht="12.75">
      <c r="A127" t="s">
        <v>86</v>
      </c>
      <c r="B127">
        <f>B87*10000/B62</f>
        <v>0.282906790030974</v>
      </c>
      <c r="C127">
        <f>C87*10000/C62</f>
        <v>0.08008163659990288</v>
      </c>
      <c r="D127">
        <f>D87*10000/D62</f>
        <v>-0.2665737395848449</v>
      </c>
      <c r="E127">
        <f>E87*10000/E62</f>
        <v>-0.335094478210146</v>
      </c>
      <c r="F127">
        <f>F87*10000/F62</f>
        <v>0.1255858038095633</v>
      </c>
      <c r="G127">
        <f>AVERAGE(C127:E127)</f>
        <v>-0.173862193731696</v>
      </c>
      <c r="H127">
        <f>STDEV(C127:E127)</f>
        <v>0.22257442491906412</v>
      </c>
      <c r="I127">
        <f>(B127*B4+C127*C4+D127*D4+E127*E4+F127*F4)/SUM(B4:F4)</f>
        <v>-0.06780707171574961</v>
      </c>
    </row>
    <row r="128" spans="1:9" ht="12.75">
      <c r="A128" t="s">
        <v>87</v>
      </c>
      <c r="B128">
        <f>B88*10000/B62</f>
        <v>-0.27963965761741777</v>
      </c>
      <c r="C128">
        <f>C88*10000/C62</f>
        <v>0.21399813032173912</v>
      </c>
      <c r="D128">
        <f>D88*10000/D62</f>
        <v>-0.005169424862384537</v>
      </c>
      <c r="E128">
        <f>E88*10000/E62</f>
        <v>0.28585975608571285</v>
      </c>
      <c r="F128">
        <f>F88*10000/F62</f>
        <v>0.1995017001980683</v>
      </c>
      <c r="G128">
        <f>AVERAGE(C128:E128)</f>
        <v>0.1648961538483558</v>
      </c>
      <c r="H128">
        <f>STDEV(C128:E128)</f>
        <v>0.15160062371581662</v>
      </c>
      <c r="I128">
        <f>(B128*B4+C128*C4+D128*D4+E128*E4+F128*F4)/SUM(B4:F4)</f>
        <v>0.10530274469496058</v>
      </c>
    </row>
    <row r="129" spans="1:9" ht="12.75">
      <c r="A129" t="s">
        <v>88</v>
      </c>
      <c r="B129">
        <f>B89*10000/B62</f>
        <v>-0.027099659715140133</v>
      </c>
      <c r="C129">
        <f>C89*10000/C62</f>
        <v>-0.07414665883772709</v>
      </c>
      <c r="D129">
        <f>D89*10000/D62</f>
        <v>0.055397036401826756</v>
      </c>
      <c r="E129">
        <f>E89*10000/E62</f>
        <v>0.15448957570504124</v>
      </c>
      <c r="F129">
        <f>F89*10000/F62</f>
        <v>-0.004343349422074242</v>
      </c>
      <c r="G129">
        <f>AVERAGE(C129:E129)</f>
        <v>0.04524665108971363</v>
      </c>
      <c r="H129">
        <f>STDEV(C129:E129)</f>
        <v>0.11465559156867237</v>
      </c>
      <c r="I129">
        <f>(B129*B4+C129*C4+D129*D4+E129*E4+F129*F4)/SUM(B4:F4)</f>
        <v>0.028160120005544655</v>
      </c>
    </row>
    <row r="130" spans="1:9" ht="12.75">
      <c r="A130" t="s">
        <v>89</v>
      </c>
      <c r="B130">
        <f>B90*10000/B62</f>
        <v>-0.012883195463932056</v>
      </c>
      <c r="C130">
        <f>C90*10000/C62</f>
        <v>0.04886979440523274</v>
      </c>
      <c r="D130">
        <f>D90*10000/D62</f>
        <v>-0.000947707757691338</v>
      </c>
      <c r="E130">
        <f>E90*10000/E62</f>
        <v>0.022225667701274182</v>
      </c>
      <c r="F130">
        <f>F90*10000/F62</f>
        <v>0.295930629456404</v>
      </c>
      <c r="G130">
        <f>AVERAGE(C130:E130)</f>
        <v>0.023382584782938528</v>
      </c>
      <c r="H130">
        <f>STDEV(C130:E130)</f>
        <v>0.024928893342638002</v>
      </c>
      <c r="I130">
        <f>(B130*B4+C130*C4+D130*D4+E130*E4+F130*F4)/SUM(B4:F4)</f>
        <v>0.05459533271041338</v>
      </c>
    </row>
    <row r="131" spans="1:9" ht="12.75">
      <c r="A131" t="s">
        <v>90</v>
      </c>
      <c r="B131">
        <f>B91*10000/B62</f>
        <v>0.003879254382960641</v>
      </c>
      <c r="C131">
        <f>C91*10000/C62</f>
        <v>-0.02251176061589023</v>
      </c>
      <c r="D131">
        <f>D91*10000/D62</f>
        <v>-0.007332507698082932</v>
      </c>
      <c r="E131">
        <f>E91*10000/E62</f>
        <v>0.01413197408262763</v>
      </c>
      <c r="F131">
        <f>F91*10000/F62</f>
        <v>0.020084873766205</v>
      </c>
      <c r="G131">
        <f>AVERAGE(C131:E131)</f>
        <v>-0.005237431410448509</v>
      </c>
      <c r="H131">
        <f>STDEV(C131:E131)</f>
        <v>0.018411486405287773</v>
      </c>
      <c r="I131">
        <f>(B131*B4+C131*C4+D131*D4+E131*E4+F131*F4)/SUM(B4:F4)</f>
        <v>-0.0005333174143512863</v>
      </c>
    </row>
    <row r="132" spans="1:9" ht="12.75">
      <c r="A132" t="s">
        <v>91</v>
      </c>
      <c r="B132">
        <f>B92*10000/B62</f>
        <v>0.014697136799383155</v>
      </c>
      <c r="C132">
        <f>C92*10000/C62</f>
        <v>0.09852178338774122</v>
      </c>
      <c r="D132">
        <f>D92*10000/D62</f>
        <v>0.06719315735828434</v>
      </c>
      <c r="E132">
        <f>E92*10000/E62</f>
        <v>0.09003330232900014</v>
      </c>
      <c r="F132">
        <f>F92*10000/F62</f>
        <v>0.07767127587339696</v>
      </c>
      <c r="G132">
        <f>AVERAGE(C132:E132)</f>
        <v>0.0852494143583419</v>
      </c>
      <c r="H132">
        <f>STDEV(C132:E132)</f>
        <v>0.016202928448593657</v>
      </c>
      <c r="I132">
        <f>(B132*B4+C132*C4+D132*D4+E132*E4+F132*F4)/SUM(B4:F4)</f>
        <v>0.07404270187964068</v>
      </c>
    </row>
    <row r="133" spans="1:9" ht="12.75">
      <c r="A133" t="s">
        <v>92</v>
      </c>
      <c r="B133">
        <f>B93*10000/B62</f>
        <v>0.12919032509922412</v>
      </c>
      <c r="C133">
        <f>C93*10000/C62</f>
        <v>0.11553882971601934</v>
      </c>
      <c r="D133">
        <f>D93*10000/D62</f>
        <v>0.10583483389391664</v>
      </c>
      <c r="E133">
        <f>E93*10000/E62</f>
        <v>0.09950668241607585</v>
      </c>
      <c r="F133">
        <f>F93*10000/F62</f>
        <v>0.08231715075922319</v>
      </c>
      <c r="G133">
        <f>AVERAGE(C133:E133)</f>
        <v>0.10696011534200395</v>
      </c>
      <c r="H133">
        <f>STDEV(C133:E133)</f>
        <v>0.008075093220194167</v>
      </c>
      <c r="I133">
        <f>(B133*B4+C133*C4+D133*D4+E133*E4+F133*F4)/SUM(B4:F4)</f>
        <v>0.10687648719426217</v>
      </c>
    </row>
    <row r="134" spans="1:9" ht="12.75">
      <c r="A134" t="s">
        <v>93</v>
      </c>
      <c r="B134">
        <f>B94*10000/B62</f>
        <v>-0.0284393297369346</v>
      </c>
      <c r="C134">
        <f>C94*10000/C62</f>
        <v>-0.008282848249581377</v>
      </c>
      <c r="D134">
        <f>D94*10000/D62</f>
        <v>-0.01944373240049892</v>
      </c>
      <c r="E134">
        <f>E94*10000/E62</f>
        <v>-0.009615733883073232</v>
      </c>
      <c r="F134">
        <f>F94*10000/F62</f>
        <v>-0.021910814796623226</v>
      </c>
      <c r="G134">
        <f>AVERAGE(C134:E134)</f>
        <v>-0.012447438177717844</v>
      </c>
      <c r="H134">
        <f>STDEV(C134:E134)</f>
        <v>0.006095510287644683</v>
      </c>
      <c r="I134">
        <f>(B134*B4+C134*C4+D134*D4+E134*E4+F134*F4)/SUM(B4:F4)</f>
        <v>-0.016023374184629013</v>
      </c>
    </row>
    <row r="135" spans="1:9" ht="12.75">
      <c r="A135" t="s">
        <v>94</v>
      </c>
      <c r="B135">
        <f>B95*10000/B62</f>
        <v>0.00031970964628053126</v>
      </c>
      <c r="C135">
        <f>C95*10000/C62</f>
        <v>-0.007128516539297766</v>
      </c>
      <c r="D135">
        <f>D95*10000/D62</f>
        <v>0.010404210308064947</v>
      </c>
      <c r="E135">
        <f>E95*10000/E62</f>
        <v>0.0061171603002461135</v>
      </c>
      <c r="F135">
        <f>F95*10000/F62</f>
        <v>0.002228475964142475</v>
      </c>
      <c r="G135">
        <f>AVERAGE(C135:E135)</f>
        <v>0.0031309513563377647</v>
      </c>
      <c r="H135">
        <f>STDEV(C135:E135)</f>
        <v>0.009139869286186044</v>
      </c>
      <c r="I135">
        <f>(B135*B4+C135*C4+D135*D4+E135*E4+F135*F4)/SUM(B4:F4)</f>
        <v>0.0026035801008217276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2004-09-17T10:11:06Z</cp:lastPrinted>
  <dcterms:created xsi:type="dcterms:W3CDTF">2004-09-17T10:11:06Z</dcterms:created>
  <dcterms:modified xsi:type="dcterms:W3CDTF">2004-09-27T15:38:33Z</dcterms:modified>
  <cp:category/>
  <cp:version/>
  <cp:contentType/>
  <cp:contentStatus/>
</cp:coreProperties>
</file>