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<sst xmlns="http://schemas.openxmlformats.org/spreadsheetml/2006/main" count="204" uniqueCount="98">
  <si>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21/09/2004       14:31:47</t>
  </si>
  <si>
    <t>LISSNER</t>
  </si>
  <si>
    <t>HCMQAP323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</si>
  <si>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</si>
  <si>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</si>
  <si>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</si>
  <si>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</si>
  <si>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</si>
  <si>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</si>
  <si>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</si>
  <si>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</si>
  <si>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</si>
  <si>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</si>
  <si>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</si>
  <si>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</si>
  <si>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</si>
  <si>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</si>
  <si>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</si>
  <si>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</si>
  <si>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</si>
  <si>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</si>
  <si>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</si>
  <si>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</si>
  <si>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</si>
  <si>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</si>
  <si>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</si>
  <si>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</si>
  <si>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</si>
  <si>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</si>
  <si>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</si>
  <si>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</si>
  <si>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</si>
  <si>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</si>
  <si>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</si>
  <si>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</si>
  <si>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</si>
  <si>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</si>
  <si>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</si>
  <si>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</si>
  <si>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</si>
  <si>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</si>
  <si>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</si>
  <si>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</si>
  <si>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</si>
  <si>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</si>
  <si>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</si>
  <si>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</si>
  <si>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-0.003761*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</si>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</sst>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7926078"/>
        <c:axId val="51572655"/>
      </c:lineChart>
      <c:catAx>
        <c:axId val="579260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572655"/>
        <c:crosses val="autoZero"/>
        <c:auto val="1"/>
        <c:lblOffset val="100"/>
        <c:noMultiLvlLbl val="0"/>
      </c:catAx>
      <c:valAx>
        <c:axId val="51572655"/>
        <c:scaling>
          <c:orientation val="minMax"/>
          <c:max val="1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926078"/>
        <c:crossesAt val="1"/>
        <c:crossBetween val="between"/>
        <c:dispUnits/>
        <c:maj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30">
      <selection activeCell="A65" sqref="A65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-0.002264</v>
      </c>
      <c r="C4" s="13">
        <v>-0.003762</v>
      </c>
      <c r="D4" s="13">
        <v>-0.003759</v>
      </c>
      <c r="E4" s="13">
        <v>-0.003762</v>
      </c>
      <c r="F4" s="24">
        <v>-0.002087</v>
      </c>
      <c r="G4" s="34">
        <v>-0.011724</v>
      </c>
    </row>
    <row r="5" spans="1:7" ht="12.75" thickBot="1">
      <c r="A5" s="44" t="s">
        <v>13</v>
      </c>
      <c r="B5" s="45">
        <v>6.621094</v>
      </c>
      <c r="C5" s="46">
        <v>3.394318</v>
      </c>
      <c r="D5" s="46">
        <v>-0.235576</v>
      </c>
      <c r="E5" s="46">
        <v>-3.220173</v>
      </c>
      <c r="F5" s="47">
        <v>-7.116769</v>
      </c>
      <c r="G5" s="48">
        <v>3.463436</v>
      </c>
    </row>
    <row r="6" spans="1:7" ht="12.75" thickTop="1">
      <c r="A6" s="6" t="s">
        <v>14</v>
      </c>
      <c r="B6" s="39">
        <v>-150.2185</v>
      </c>
      <c r="C6" s="40">
        <v>46.30319</v>
      </c>
      <c r="D6" s="40">
        <v>9.467733</v>
      </c>
      <c r="E6" s="40">
        <v>48.5892</v>
      </c>
      <c r="F6" s="41">
        <v>-25.08445</v>
      </c>
      <c r="G6" s="42">
        <v>0.005826651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-0.1832437</v>
      </c>
      <c r="C8" s="14">
        <v>2.03492</v>
      </c>
      <c r="D8" s="14">
        <v>0.294984</v>
      </c>
      <c r="E8" s="14">
        <v>1.165708</v>
      </c>
      <c r="F8" s="25">
        <v>-8.067894</v>
      </c>
      <c r="G8" s="35">
        <v>-0.2623241</v>
      </c>
    </row>
    <row r="9" spans="1:7" ht="12">
      <c r="A9" s="20" t="s">
        <v>17</v>
      </c>
      <c r="B9" s="29">
        <v>0.9836362</v>
      </c>
      <c r="C9" s="14">
        <v>-0.7521541</v>
      </c>
      <c r="D9" s="14">
        <v>-0.08212225</v>
      </c>
      <c r="E9" s="14">
        <v>0.1104922</v>
      </c>
      <c r="F9" s="25">
        <v>-2.609815</v>
      </c>
      <c r="G9" s="35">
        <v>-0.3800007</v>
      </c>
    </row>
    <row r="10" spans="1:7" ht="12">
      <c r="A10" s="20" t="s">
        <v>18</v>
      </c>
      <c r="B10" s="29">
        <v>0.2600063</v>
      </c>
      <c r="C10" s="14">
        <v>-0.6554373</v>
      </c>
      <c r="D10" s="14">
        <v>-0.348513</v>
      </c>
      <c r="E10" s="14">
        <v>-0.3173173</v>
      </c>
      <c r="F10" s="25">
        <v>-0.1534108</v>
      </c>
      <c r="G10" s="35">
        <v>-0.3006845</v>
      </c>
    </row>
    <row r="11" spans="1:7" ht="12">
      <c r="A11" s="21" t="s">
        <v>19</v>
      </c>
      <c r="B11" s="31">
        <v>2.090871</v>
      </c>
      <c r="C11" s="16">
        <v>0.7717436</v>
      </c>
      <c r="D11" s="16">
        <v>1.366479</v>
      </c>
      <c r="E11" s="16">
        <v>0.5824239</v>
      </c>
      <c r="F11" s="27">
        <v>12.97701</v>
      </c>
      <c r="G11" s="37">
        <v>2.689271</v>
      </c>
    </row>
    <row r="12" spans="1:7" ht="12">
      <c r="A12" s="20" t="s">
        <v>20</v>
      </c>
      <c r="B12" s="29">
        <v>-0.2425581</v>
      </c>
      <c r="C12" s="14">
        <v>-0.009006206</v>
      </c>
      <c r="D12" s="14">
        <v>-0.1661326</v>
      </c>
      <c r="E12" s="14">
        <v>-0.1230376</v>
      </c>
      <c r="F12" s="25">
        <v>-0.3655396</v>
      </c>
      <c r="G12" s="35">
        <v>-0.1556364</v>
      </c>
    </row>
    <row r="13" spans="1:7" ht="12">
      <c r="A13" s="20" t="s">
        <v>21</v>
      </c>
      <c r="B13" s="29">
        <v>0.07239433</v>
      </c>
      <c r="C13" s="14">
        <v>-0.2314706</v>
      </c>
      <c r="D13" s="14">
        <v>0.03812707</v>
      </c>
      <c r="E13" s="14">
        <v>-0.03931243</v>
      </c>
      <c r="F13" s="25">
        <v>-0.3477225</v>
      </c>
      <c r="G13" s="35">
        <v>-0.09190275</v>
      </c>
    </row>
    <row r="14" spans="1:7" ht="12">
      <c r="A14" s="20" t="s">
        <v>22</v>
      </c>
      <c r="B14" s="29">
        <v>0.08110777</v>
      </c>
      <c r="C14" s="14">
        <v>0.03553218</v>
      </c>
      <c r="D14" s="14">
        <v>-0.06488258</v>
      </c>
      <c r="E14" s="14">
        <v>-0.1260151</v>
      </c>
      <c r="F14" s="25">
        <v>0.005210009</v>
      </c>
      <c r="G14" s="35">
        <v>-0.02493079</v>
      </c>
    </row>
    <row r="15" spans="1:7" ht="12">
      <c r="A15" s="21" t="s">
        <v>23</v>
      </c>
      <c r="B15" s="31">
        <v>-0.3738214</v>
      </c>
      <c r="C15" s="16">
        <v>-0.1702874</v>
      </c>
      <c r="D15" s="16">
        <v>-0.09896336</v>
      </c>
      <c r="E15" s="16">
        <v>-0.1593705</v>
      </c>
      <c r="F15" s="27">
        <v>-0.4151445</v>
      </c>
      <c r="G15" s="37">
        <v>-0.2126725</v>
      </c>
    </row>
    <row r="16" spans="1:7" ht="12">
      <c r="A16" s="20" t="s">
        <v>24</v>
      </c>
      <c r="B16" s="29">
        <v>-0.01113758</v>
      </c>
      <c r="C16" s="14">
        <v>-0.055912</v>
      </c>
      <c r="D16" s="14">
        <v>-0.01473563</v>
      </c>
      <c r="E16" s="14">
        <v>-0.009014149</v>
      </c>
      <c r="F16" s="25">
        <v>-0.02546487</v>
      </c>
      <c r="G16" s="35">
        <v>-0.02417564</v>
      </c>
    </row>
    <row r="17" spans="1:7" ht="12">
      <c r="A17" s="20" t="s">
        <v>25</v>
      </c>
      <c r="B17" s="29">
        <v>-0.05352251</v>
      </c>
      <c r="C17" s="14">
        <v>-0.03594484</v>
      </c>
      <c r="D17" s="14">
        <v>-0.04681563</v>
      </c>
      <c r="E17" s="14">
        <v>-0.02951774</v>
      </c>
      <c r="F17" s="25">
        <v>-0.05411619</v>
      </c>
      <c r="G17" s="35">
        <v>-0.04198365</v>
      </c>
    </row>
    <row r="18" spans="1:7" ht="12">
      <c r="A18" s="20" t="s">
        <v>26</v>
      </c>
      <c r="B18" s="29">
        <v>0.06622077</v>
      </c>
      <c r="C18" s="14">
        <v>0.03584098</v>
      </c>
      <c r="D18" s="14">
        <v>0.03830013</v>
      </c>
      <c r="E18" s="14">
        <v>0.03584015</v>
      </c>
      <c r="F18" s="25">
        <v>0.001348488</v>
      </c>
      <c r="G18" s="35">
        <v>0.03622068</v>
      </c>
    </row>
    <row r="19" spans="1:7" ht="12">
      <c r="A19" s="21" t="s">
        <v>27</v>
      </c>
      <c r="B19" s="31">
        <v>-0.2136825</v>
      </c>
      <c r="C19" s="16">
        <v>-0.194467</v>
      </c>
      <c r="D19" s="16">
        <v>-0.2096573</v>
      </c>
      <c r="E19" s="16">
        <v>-0.2010555</v>
      </c>
      <c r="F19" s="27">
        <v>-0.1579211</v>
      </c>
      <c r="G19" s="37">
        <v>-0.1976095</v>
      </c>
    </row>
    <row r="20" spans="1:7" ht="12.75" thickBot="1">
      <c r="A20" s="44" t="s">
        <v>28</v>
      </c>
      <c r="B20" s="45">
        <v>-0.004328792</v>
      </c>
      <c r="C20" s="46">
        <v>-0.008611418</v>
      </c>
      <c r="D20" s="46">
        <v>0.002505085</v>
      </c>
      <c r="E20" s="46">
        <v>0.00507968</v>
      </c>
      <c r="F20" s="47">
        <v>-0.008307384</v>
      </c>
      <c r="G20" s="48">
        <v>-0.001983139</v>
      </c>
    </row>
    <row r="21" spans="1:7" ht="12.75" thickTop="1">
      <c r="A21" s="6" t="s">
        <v>29</v>
      </c>
      <c r="B21" s="39">
        <v>-53.3743</v>
      </c>
      <c r="C21" s="40">
        <v>79.29623</v>
      </c>
      <c r="D21" s="40">
        <v>8.49728</v>
      </c>
      <c r="E21" s="40">
        <v>20.53934</v>
      </c>
      <c r="F21" s="41">
        <v>-137.3241</v>
      </c>
      <c r="G21" s="43">
        <v>0.00682603</v>
      </c>
    </row>
    <row r="22" spans="1:7" ht="12">
      <c r="A22" s="20" t="s">
        <v>30</v>
      </c>
      <c r="B22" s="29">
        <v>132.4296</v>
      </c>
      <c r="C22" s="14">
        <v>67.8874</v>
      </c>
      <c r="D22" s="14">
        <v>-4.711516</v>
      </c>
      <c r="E22" s="14">
        <v>-64.40435</v>
      </c>
      <c r="F22" s="25">
        <v>-142.345</v>
      </c>
      <c r="G22" s="36">
        <v>0</v>
      </c>
    </row>
    <row r="23" spans="1:7" ht="12">
      <c r="A23" s="20" t="s">
        <v>31</v>
      </c>
      <c r="B23" s="29">
        <v>-0.4482624</v>
      </c>
      <c r="C23" s="14">
        <v>3.936955</v>
      </c>
      <c r="D23" s="14">
        <v>-0.002907831</v>
      </c>
      <c r="E23" s="14">
        <v>0.6615633</v>
      </c>
      <c r="F23" s="25">
        <v>3.291462</v>
      </c>
      <c r="G23" s="35">
        <v>1.480174</v>
      </c>
    </row>
    <row r="24" spans="1:7" ht="12">
      <c r="A24" s="20" t="s">
        <v>32</v>
      </c>
      <c r="B24" s="29">
        <v>0.7764269</v>
      </c>
      <c r="C24" s="14">
        <v>-1.948597</v>
      </c>
      <c r="D24" s="14">
        <v>-0.3043295</v>
      </c>
      <c r="E24" s="14">
        <v>-0.06258194</v>
      </c>
      <c r="F24" s="25">
        <v>-2.321366</v>
      </c>
      <c r="G24" s="35">
        <v>-0.7545002</v>
      </c>
    </row>
    <row r="25" spans="1:7" ht="12">
      <c r="A25" s="20" t="s">
        <v>33</v>
      </c>
      <c r="B25" s="29">
        <v>-0.6779158</v>
      </c>
      <c r="C25" s="14">
        <v>0.9752233</v>
      </c>
      <c r="D25" s="14">
        <v>0.2532194</v>
      </c>
      <c r="E25" s="14">
        <v>0.5772888</v>
      </c>
      <c r="F25" s="25">
        <v>-3.357043</v>
      </c>
      <c r="G25" s="35">
        <v>-0.1118009</v>
      </c>
    </row>
    <row r="26" spans="1:7" ht="12">
      <c r="A26" s="21" t="s">
        <v>34</v>
      </c>
      <c r="B26" s="31">
        <v>0.1620513</v>
      </c>
      <c r="C26" s="16">
        <v>0.3455079</v>
      </c>
      <c r="D26" s="16">
        <v>-0.04758478</v>
      </c>
      <c r="E26" s="16">
        <v>0.56562</v>
      </c>
      <c r="F26" s="27">
        <v>1.803481</v>
      </c>
      <c r="G26" s="37">
        <v>0.472065</v>
      </c>
    </row>
    <row r="27" spans="1:7" ht="12">
      <c r="A27" s="20" t="s">
        <v>35</v>
      </c>
      <c r="B27" s="29">
        <v>-0.1241636</v>
      </c>
      <c r="C27" s="14">
        <v>0.2660661</v>
      </c>
      <c r="D27" s="14">
        <v>-0.2065515</v>
      </c>
      <c r="E27" s="14">
        <v>-0.142251</v>
      </c>
      <c r="F27" s="25">
        <v>-0.2220479</v>
      </c>
      <c r="G27" s="35">
        <v>-0.06750196</v>
      </c>
    </row>
    <row r="28" spans="1:7" ht="12">
      <c r="A28" s="20" t="s">
        <v>36</v>
      </c>
      <c r="B28" s="29">
        <v>-0.02610556</v>
      </c>
      <c r="C28" s="14">
        <v>-0.4332787</v>
      </c>
      <c r="D28" s="14">
        <v>-0.2646342</v>
      </c>
      <c r="E28" s="14">
        <v>0.001829445</v>
      </c>
      <c r="F28" s="25">
        <v>-0.3894689</v>
      </c>
      <c r="G28" s="35">
        <v>-0.2232171</v>
      </c>
    </row>
    <row r="29" spans="1:7" ht="12">
      <c r="A29" s="20" t="s">
        <v>37</v>
      </c>
      <c r="B29" s="29">
        <v>0.003734816</v>
      </c>
      <c r="C29" s="14">
        <v>-0.1423538</v>
      </c>
      <c r="D29" s="14">
        <v>0.07989238</v>
      </c>
      <c r="E29" s="14">
        <v>-0.02192769</v>
      </c>
      <c r="F29" s="25">
        <v>-0.04389882</v>
      </c>
      <c r="G29" s="35">
        <v>-0.02563731</v>
      </c>
    </row>
    <row r="30" spans="1:7" ht="12">
      <c r="A30" s="21" t="s">
        <v>38</v>
      </c>
      <c r="B30" s="31">
        <v>0.01187894</v>
      </c>
      <c r="C30" s="16">
        <v>0.08469808</v>
      </c>
      <c r="D30" s="16">
        <v>0.007920145</v>
      </c>
      <c r="E30" s="16">
        <v>0.06384716</v>
      </c>
      <c r="F30" s="27">
        <v>0.2953998</v>
      </c>
      <c r="G30" s="37">
        <v>0.07878256</v>
      </c>
    </row>
    <row r="31" spans="1:7" ht="12">
      <c r="A31" s="20" t="s">
        <v>39</v>
      </c>
      <c r="B31" s="29">
        <v>-0.02166041</v>
      </c>
      <c r="C31" s="14">
        <v>-0.05939333</v>
      </c>
      <c r="D31" s="14">
        <v>-0.01734792</v>
      </c>
      <c r="E31" s="14">
        <v>-0.03477596</v>
      </c>
      <c r="F31" s="25">
        <v>-0.01168958</v>
      </c>
      <c r="G31" s="35">
        <v>-0.03152919</v>
      </c>
    </row>
    <row r="32" spans="1:7" ht="12">
      <c r="A32" s="20" t="s">
        <v>40</v>
      </c>
      <c r="B32" s="29">
        <v>0.01591414</v>
      </c>
      <c r="C32" s="14">
        <v>-0.0243416</v>
      </c>
      <c r="D32" s="14">
        <v>0.001591763</v>
      </c>
      <c r="E32" s="14">
        <v>0.03741664</v>
      </c>
      <c r="F32" s="25">
        <v>-0.02209638</v>
      </c>
      <c r="G32" s="35">
        <v>0.002881646</v>
      </c>
    </row>
    <row r="33" spans="1:7" ht="12">
      <c r="A33" s="20" t="s">
        <v>41</v>
      </c>
      <c r="B33" s="29">
        <v>0.1443245</v>
      </c>
      <c r="C33" s="14">
        <v>0.07390222</v>
      </c>
      <c r="D33" s="14">
        <v>0.1138893</v>
      </c>
      <c r="E33" s="14">
        <v>0.09541971</v>
      </c>
      <c r="F33" s="25">
        <v>0.09159533</v>
      </c>
      <c r="G33" s="35">
        <v>0.1012585</v>
      </c>
    </row>
    <row r="34" spans="1:7" ht="12">
      <c r="A34" s="21" t="s">
        <v>42</v>
      </c>
      <c r="B34" s="31">
        <v>-0.02825135</v>
      </c>
      <c r="C34" s="16">
        <v>-0.007964704</v>
      </c>
      <c r="D34" s="16">
        <v>-0.01202305</v>
      </c>
      <c r="E34" s="16">
        <v>0.008012205</v>
      </c>
      <c r="F34" s="27">
        <v>-0.01793778</v>
      </c>
      <c r="G34" s="37">
        <v>-0.009381226</v>
      </c>
    </row>
    <row r="35" spans="1:7" ht="12.75" thickBot="1">
      <c r="A35" s="22" t="s">
        <v>43</v>
      </c>
      <c r="B35" s="32">
        <v>0.0007385065</v>
      </c>
      <c r="C35" s="17">
        <v>-0.003816816</v>
      </c>
      <c r="D35" s="17">
        <v>0.002430934</v>
      </c>
      <c r="E35" s="17">
        <v>0.0002993178</v>
      </c>
      <c r="F35" s="28">
        <v>0.003325002</v>
      </c>
      <c r="G35" s="38">
        <v>0.0002887581</v>
      </c>
    </row>
    <row r="36" spans="1:7" ht="12">
      <c r="A36" s="4" t="s">
        <v>44</v>
      </c>
      <c r="B36" s="3">
        <v>23.29102</v>
      </c>
      <c r="C36" s="3">
        <v>23.29407</v>
      </c>
      <c r="D36" s="3">
        <v>23.30628</v>
      </c>
      <c r="E36" s="3">
        <v>23.31238</v>
      </c>
      <c r="F36" s="3">
        <v>23.32764</v>
      </c>
      <c r="G36" s="3"/>
    </row>
    <row r="37" spans="1:6" ht="12">
      <c r="A37" s="4" t="s">
        <v>45</v>
      </c>
      <c r="B37" s="2">
        <v>0.2705892</v>
      </c>
      <c r="C37" s="2">
        <v>0.2288818</v>
      </c>
      <c r="D37" s="2">
        <v>0.2161662</v>
      </c>
      <c r="E37" s="2">
        <v>0.2070109</v>
      </c>
      <c r="F37" s="2">
        <v>0.2003988</v>
      </c>
    </row>
    <row r="38" spans="1:7" ht="12">
      <c r="A38" s="4" t="s">
        <v>53</v>
      </c>
      <c r="B38" s="2">
        <v>0.0002565281</v>
      </c>
      <c r="C38" s="2">
        <v>-7.962689E-05</v>
      </c>
      <c r="D38" s="2">
        <v>-1.608834E-05</v>
      </c>
      <c r="E38" s="2">
        <v>-8.237334E-05</v>
      </c>
      <c r="F38" s="2">
        <v>3.931255E-05</v>
      </c>
      <c r="G38" s="2">
        <v>0.0003041454</v>
      </c>
    </row>
    <row r="39" spans="1:7" ht="12.75" thickBot="1">
      <c r="A39" s="4" t="s">
        <v>54</v>
      </c>
      <c r="B39" s="2">
        <v>8.733912E-05</v>
      </c>
      <c r="C39" s="2">
        <v>-0.000134263</v>
      </c>
      <c r="D39" s="2">
        <v>-1.445296E-05</v>
      </c>
      <c r="E39" s="2">
        <v>-3.544741E-05</v>
      </c>
      <c r="F39" s="2">
        <v>0.0002340106</v>
      </c>
      <c r="G39" s="2">
        <v>0.001086211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3.117302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0.002264</v>
      </c>
      <c r="C4">
        <v>0.003762</v>
      </c>
      <c r="D4">
        <v>0.003759</v>
      </c>
      <c r="E4">
        <v>0.003762</v>
      </c>
      <c r="F4">
        <v>0.002087</v>
      </c>
      <c r="G4">
        <v>0.011724</v>
      </c>
    </row>
    <row r="5" spans="1:7" ht="12.75">
      <c r="A5" t="s">
        <v>13</v>
      </c>
      <c r="B5">
        <v>6.621094</v>
      </c>
      <c r="C5">
        <v>3.394318</v>
      </c>
      <c r="D5">
        <v>-0.235576</v>
      </c>
      <c r="E5">
        <v>-3.220173</v>
      </c>
      <c r="F5">
        <v>-7.116769</v>
      </c>
      <c r="G5">
        <v>3.463436</v>
      </c>
    </row>
    <row r="6" spans="1:7" ht="12.75">
      <c r="A6" t="s">
        <v>14</v>
      </c>
      <c r="B6" s="49">
        <v>-150.2185</v>
      </c>
      <c r="C6" s="49">
        <v>46.30319</v>
      </c>
      <c r="D6" s="49">
        <v>9.467733</v>
      </c>
      <c r="E6" s="49">
        <v>48.5892</v>
      </c>
      <c r="F6" s="49">
        <v>-25.08445</v>
      </c>
      <c r="G6" s="49">
        <v>0.005826651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-0.1832437</v>
      </c>
      <c r="C8" s="49">
        <v>2.03492</v>
      </c>
      <c r="D8" s="49">
        <v>0.294984</v>
      </c>
      <c r="E8" s="49">
        <v>1.165708</v>
      </c>
      <c r="F8" s="49">
        <v>-8.067894</v>
      </c>
      <c r="G8" s="49">
        <v>-0.2623241</v>
      </c>
    </row>
    <row r="9" spans="1:7" ht="12.75">
      <c r="A9" t="s">
        <v>17</v>
      </c>
      <c r="B9" s="49">
        <v>0.9836362</v>
      </c>
      <c r="C9" s="49">
        <v>-0.7521541</v>
      </c>
      <c r="D9" s="49">
        <v>-0.08212225</v>
      </c>
      <c r="E9" s="49">
        <v>0.1104922</v>
      </c>
      <c r="F9" s="49">
        <v>-2.609815</v>
      </c>
      <c r="G9" s="49">
        <v>-0.3800007</v>
      </c>
    </row>
    <row r="10" spans="1:7" ht="12.75">
      <c r="A10" t="s">
        <v>18</v>
      </c>
      <c r="B10" s="49">
        <v>0.2600063</v>
      </c>
      <c r="C10" s="49">
        <v>-0.6554373</v>
      </c>
      <c r="D10" s="49">
        <v>-0.348513</v>
      </c>
      <c r="E10" s="49">
        <v>-0.3173173</v>
      </c>
      <c r="F10" s="49">
        <v>-0.1534108</v>
      </c>
      <c r="G10" s="49">
        <v>-0.3006845</v>
      </c>
    </row>
    <row r="11" spans="1:7" ht="12.75">
      <c r="A11" t="s">
        <v>19</v>
      </c>
      <c r="B11" s="49">
        <v>2.090871</v>
      </c>
      <c r="C11" s="49">
        <v>0.7717436</v>
      </c>
      <c r="D11" s="49">
        <v>1.366479</v>
      </c>
      <c r="E11" s="49">
        <v>0.5824239</v>
      </c>
      <c r="F11" s="49">
        <v>12.97701</v>
      </c>
      <c r="G11" s="49">
        <v>2.689271</v>
      </c>
    </row>
    <row r="12" spans="1:7" ht="12.75">
      <c r="A12" t="s">
        <v>20</v>
      </c>
      <c r="B12" s="49">
        <v>-0.2425581</v>
      </c>
      <c r="C12" s="49">
        <v>-0.009006206</v>
      </c>
      <c r="D12" s="49">
        <v>-0.1661326</v>
      </c>
      <c r="E12" s="49">
        <v>-0.1230376</v>
      </c>
      <c r="F12" s="49">
        <v>-0.3655396</v>
      </c>
      <c r="G12" s="49">
        <v>-0.1556364</v>
      </c>
    </row>
    <row r="13" spans="1:7" ht="12.75">
      <c r="A13" t="s">
        <v>21</v>
      </c>
      <c r="B13" s="49">
        <v>0.07239433</v>
      </c>
      <c r="C13" s="49">
        <v>-0.2314706</v>
      </c>
      <c r="D13" s="49">
        <v>0.03812707</v>
      </c>
      <c r="E13" s="49">
        <v>-0.03931243</v>
      </c>
      <c r="F13" s="49">
        <v>-0.3477225</v>
      </c>
      <c r="G13" s="49">
        <v>-0.09190275</v>
      </c>
    </row>
    <row r="14" spans="1:7" ht="12.75">
      <c r="A14" t="s">
        <v>22</v>
      </c>
      <c r="B14" s="49">
        <v>0.08110777</v>
      </c>
      <c r="C14" s="49">
        <v>0.03553218</v>
      </c>
      <c r="D14" s="49">
        <v>-0.06488258</v>
      </c>
      <c r="E14" s="49">
        <v>-0.1260151</v>
      </c>
      <c r="F14" s="49">
        <v>0.005210009</v>
      </c>
      <c r="G14" s="49">
        <v>-0.02493079</v>
      </c>
    </row>
    <row r="15" spans="1:7" ht="12.75">
      <c r="A15" t="s">
        <v>23</v>
      </c>
      <c r="B15" s="49">
        <v>-0.3738214</v>
      </c>
      <c r="C15" s="49">
        <v>-0.1702874</v>
      </c>
      <c r="D15" s="49">
        <v>-0.09896336</v>
      </c>
      <c r="E15" s="49">
        <v>-0.1593705</v>
      </c>
      <c r="F15" s="49">
        <v>-0.4151445</v>
      </c>
      <c r="G15" s="49">
        <v>-0.2126725</v>
      </c>
    </row>
    <row r="16" spans="1:7" ht="12.75">
      <c r="A16" t="s">
        <v>24</v>
      </c>
      <c r="B16" s="49">
        <v>-0.01113758</v>
      </c>
      <c r="C16" s="49">
        <v>-0.055912</v>
      </c>
      <c r="D16" s="49">
        <v>-0.01473563</v>
      </c>
      <c r="E16" s="49">
        <v>-0.009014149</v>
      </c>
      <c r="F16" s="49">
        <v>-0.02546487</v>
      </c>
      <c r="G16" s="49">
        <v>-0.02417564</v>
      </c>
    </row>
    <row r="17" spans="1:7" ht="12.75">
      <c r="A17" t="s">
        <v>25</v>
      </c>
      <c r="B17" s="49">
        <v>-0.05352251</v>
      </c>
      <c r="C17" s="49">
        <v>-0.03594484</v>
      </c>
      <c r="D17" s="49">
        <v>-0.04681563</v>
      </c>
      <c r="E17" s="49">
        <v>-0.02951774</v>
      </c>
      <c r="F17" s="49">
        <v>-0.05411619</v>
      </c>
      <c r="G17" s="49">
        <v>-0.04198365</v>
      </c>
    </row>
    <row r="18" spans="1:7" ht="12.75">
      <c r="A18" t="s">
        <v>26</v>
      </c>
      <c r="B18" s="49">
        <v>0.06622077</v>
      </c>
      <c r="C18" s="49">
        <v>0.03584098</v>
      </c>
      <c r="D18" s="49">
        <v>0.03830013</v>
      </c>
      <c r="E18" s="49">
        <v>0.03584015</v>
      </c>
      <c r="F18" s="49">
        <v>0.001348488</v>
      </c>
      <c r="G18" s="49">
        <v>0.03622068</v>
      </c>
    </row>
    <row r="19" spans="1:7" ht="12.75">
      <c r="A19" t="s">
        <v>27</v>
      </c>
      <c r="B19" s="49">
        <v>-0.2136825</v>
      </c>
      <c r="C19" s="49">
        <v>-0.194467</v>
      </c>
      <c r="D19" s="49">
        <v>-0.2096573</v>
      </c>
      <c r="E19" s="49">
        <v>-0.2010555</v>
      </c>
      <c r="F19" s="49">
        <v>-0.1579211</v>
      </c>
      <c r="G19" s="49">
        <v>-0.1976095</v>
      </c>
    </row>
    <row r="20" spans="1:7" ht="12.75">
      <c r="A20" t="s">
        <v>28</v>
      </c>
      <c r="B20" s="49">
        <v>-0.004328792</v>
      </c>
      <c r="C20" s="49">
        <v>-0.008611418</v>
      </c>
      <c r="D20" s="49">
        <v>0.002505085</v>
      </c>
      <c r="E20" s="49">
        <v>0.00507968</v>
      </c>
      <c r="F20" s="49">
        <v>-0.008307384</v>
      </c>
      <c r="G20" s="49">
        <v>-0.001983139</v>
      </c>
    </row>
    <row r="21" spans="1:7" ht="12.75">
      <c r="A21" t="s">
        <v>29</v>
      </c>
      <c r="B21" s="49">
        <v>-53.3743</v>
      </c>
      <c r="C21" s="49">
        <v>79.29623</v>
      </c>
      <c r="D21" s="49">
        <v>8.49728</v>
      </c>
      <c r="E21" s="49">
        <v>20.53934</v>
      </c>
      <c r="F21" s="49">
        <v>-137.3241</v>
      </c>
      <c r="G21" s="49">
        <v>0.00682603</v>
      </c>
    </row>
    <row r="22" spans="1:7" ht="12.75">
      <c r="A22" t="s">
        <v>30</v>
      </c>
      <c r="B22" s="49">
        <v>132.4296</v>
      </c>
      <c r="C22" s="49">
        <v>67.8874</v>
      </c>
      <c r="D22" s="49">
        <v>-4.711516</v>
      </c>
      <c r="E22" s="49">
        <v>-64.40435</v>
      </c>
      <c r="F22" s="49">
        <v>-142.345</v>
      </c>
      <c r="G22" s="49">
        <v>0</v>
      </c>
    </row>
    <row r="23" spans="1:7" ht="12.75">
      <c r="A23" t="s">
        <v>31</v>
      </c>
      <c r="B23" s="49">
        <v>-0.4482624</v>
      </c>
      <c r="C23" s="49">
        <v>3.936955</v>
      </c>
      <c r="D23" s="49">
        <v>-0.002907831</v>
      </c>
      <c r="E23" s="49">
        <v>0.6615633</v>
      </c>
      <c r="F23" s="49">
        <v>3.291462</v>
      </c>
      <c r="G23" s="49">
        <v>1.480174</v>
      </c>
    </row>
    <row r="24" spans="1:7" ht="12.75">
      <c r="A24" t="s">
        <v>32</v>
      </c>
      <c r="B24" s="49">
        <v>0.7764269</v>
      </c>
      <c r="C24" s="49">
        <v>-1.948597</v>
      </c>
      <c r="D24" s="49">
        <v>-0.3043295</v>
      </c>
      <c r="E24" s="49">
        <v>-0.06258194</v>
      </c>
      <c r="F24" s="49">
        <v>-2.321366</v>
      </c>
      <c r="G24" s="49">
        <v>-0.7545002</v>
      </c>
    </row>
    <row r="25" spans="1:7" ht="12.75">
      <c r="A25" t="s">
        <v>33</v>
      </c>
      <c r="B25" s="49">
        <v>-0.6779158</v>
      </c>
      <c r="C25" s="49">
        <v>0.9752233</v>
      </c>
      <c r="D25" s="49">
        <v>0.2532194</v>
      </c>
      <c r="E25" s="49">
        <v>0.5772888</v>
      </c>
      <c r="F25" s="49">
        <v>-3.357043</v>
      </c>
      <c r="G25" s="49">
        <v>-0.1118009</v>
      </c>
    </row>
    <row r="26" spans="1:7" ht="12.75">
      <c r="A26" t="s">
        <v>34</v>
      </c>
      <c r="B26" s="49">
        <v>0.1620513</v>
      </c>
      <c r="C26" s="49">
        <v>0.3455079</v>
      </c>
      <c r="D26" s="49">
        <v>-0.04758478</v>
      </c>
      <c r="E26" s="49">
        <v>0.56562</v>
      </c>
      <c r="F26" s="49">
        <v>1.803481</v>
      </c>
      <c r="G26" s="49">
        <v>0.472065</v>
      </c>
    </row>
    <row r="27" spans="1:7" ht="12.75">
      <c r="A27" t="s">
        <v>35</v>
      </c>
      <c r="B27" s="49">
        <v>-0.1241636</v>
      </c>
      <c r="C27" s="49">
        <v>0.2660661</v>
      </c>
      <c r="D27" s="49">
        <v>-0.2065515</v>
      </c>
      <c r="E27" s="49">
        <v>-0.142251</v>
      </c>
      <c r="F27" s="49">
        <v>-0.2220479</v>
      </c>
      <c r="G27" s="49">
        <v>-0.06750196</v>
      </c>
    </row>
    <row r="28" spans="1:7" ht="12.75">
      <c r="A28" t="s">
        <v>36</v>
      </c>
      <c r="B28" s="49">
        <v>-0.02610556</v>
      </c>
      <c r="C28" s="49">
        <v>-0.4332787</v>
      </c>
      <c r="D28" s="49">
        <v>-0.2646342</v>
      </c>
      <c r="E28" s="49">
        <v>0.001829445</v>
      </c>
      <c r="F28" s="49">
        <v>-0.3894689</v>
      </c>
      <c r="G28" s="49">
        <v>-0.2232171</v>
      </c>
    </row>
    <row r="29" spans="1:7" ht="12.75">
      <c r="A29" t="s">
        <v>37</v>
      </c>
      <c r="B29" s="49">
        <v>0.003734816</v>
      </c>
      <c r="C29" s="49">
        <v>-0.1423538</v>
      </c>
      <c r="D29" s="49">
        <v>0.07989238</v>
      </c>
      <c r="E29" s="49">
        <v>-0.02192769</v>
      </c>
      <c r="F29" s="49">
        <v>-0.04389882</v>
      </c>
      <c r="G29" s="49">
        <v>-0.02563731</v>
      </c>
    </row>
    <row r="30" spans="1:7" ht="12.75">
      <c r="A30" t="s">
        <v>38</v>
      </c>
      <c r="B30" s="49">
        <v>0.01187894</v>
      </c>
      <c r="C30" s="49">
        <v>0.08469808</v>
      </c>
      <c r="D30" s="49">
        <v>0.007920145</v>
      </c>
      <c r="E30" s="49">
        <v>0.06384716</v>
      </c>
      <c r="F30" s="49">
        <v>0.2953998</v>
      </c>
      <c r="G30" s="49">
        <v>0.07878256</v>
      </c>
    </row>
    <row r="31" spans="1:7" ht="12.75">
      <c r="A31" t="s">
        <v>39</v>
      </c>
      <c r="B31" s="49">
        <v>-0.02166041</v>
      </c>
      <c r="C31" s="49">
        <v>-0.05939333</v>
      </c>
      <c r="D31" s="49">
        <v>-0.01734792</v>
      </c>
      <c r="E31" s="49">
        <v>-0.03477596</v>
      </c>
      <c r="F31" s="49">
        <v>-0.01168958</v>
      </c>
      <c r="G31" s="49">
        <v>-0.03152919</v>
      </c>
    </row>
    <row r="32" spans="1:7" ht="12.75">
      <c r="A32" t="s">
        <v>40</v>
      </c>
      <c r="B32" s="49">
        <v>0.01591414</v>
      </c>
      <c r="C32" s="49">
        <v>-0.0243416</v>
      </c>
      <c r="D32" s="49">
        <v>0.001591763</v>
      </c>
      <c r="E32" s="49">
        <v>0.03741664</v>
      </c>
      <c r="F32" s="49">
        <v>-0.02209638</v>
      </c>
      <c r="G32" s="49">
        <v>0.002881646</v>
      </c>
    </row>
    <row r="33" spans="1:7" ht="12.75">
      <c r="A33" t="s">
        <v>41</v>
      </c>
      <c r="B33" s="49">
        <v>0.1443245</v>
      </c>
      <c r="C33" s="49">
        <v>0.07390222</v>
      </c>
      <c r="D33" s="49">
        <v>0.1138893</v>
      </c>
      <c r="E33" s="49">
        <v>0.09541971</v>
      </c>
      <c r="F33" s="49">
        <v>0.09159533</v>
      </c>
      <c r="G33" s="49">
        <v>0.1012585</v>
      </c>
    </row>
    <row r="34" spans="1:7" ht="12.75">
      <c r="A34" t="s">
        <v>42</v>
      </c>
      <c r="B34" s="49">
        <v>-0.02825135</v>
      </c>
      <c r="C34" s="49">
        <v>-0.007964704</v>
      </c>
      <c r="D34" s="49">
        <v>-0.01202305</v>
      </c>
      <c r="E34" s="49">
        <v>0.008012205</v>
      </c>
      <c r="F34" s="49">
        <v>-0.01793778</v>
      </c>
      <c r="G34" s="49">
        <v>-0.009381226</v>
      </c>
    </row>
    <row r="35" spans="1:7" ht="12.75">
      <c r="A35" t="s">
        <v>43</v>
      </c>
      <c r="B35" s="49">
        <v>0.0007385065</v>
      </c>
      <c r="C35" s="49">
        <v>-0.003816816</v>
      </c>
      <c r="D35" s="49">
        <v>0.002430934</v>
      </c>
      <c r="E35" s="49">
        <v>0.0002993178</v>
      </c>
      <c r="F35" s="49">
        <v>0.003325002</v>
      </c>
      <c r="G35" s="49">
        <v>0.0002887581</v>
      </c>
    </row>
    <row r="36" spans="1:6" ht="12.75">
      <c r="A36" t="s">
        <v>44</v>
      </c>
      <c r="B36" s="49">
        <v>23.29102</v>
      </c>
      <c r="C36" s="49">
        <v>23.29407</v>
      </c>
      <c r="D36" s="49">
        <v>23.30628</v>
      </c>
      <c r="E36" s="49">
        <v>23.31238</v>
      </c>
      <c r="F36" s="49">
        <v>23.32764</v>
      </c>
    </row>
    <row r="37" spans="1:6" ht="12.75">
      <c r="A37" t="s">
        <v>45</v>
      </c>
      <c r="B37" s="49">
        <v>0.2705892</v>
      </c>
      <c r="C37" s="49">
        <v>0.2288818</v>
      </c>
      <c r="D37" s="49">
        <v>0.2161662</v>
      </c>
      <c r="E37" s="49">
        <v>0.2070109</v>
      </c>
      <c r="F37" s="49">
        <v>0.2003988</v>
      </c>
    </row>
    <row r="38" spans="1:7" ht="12.75">
      <c r="A38" t="s">
        <v>55</v>
      </c>
      <c r="B38" s="49">
        <v>0.0002565281</v>
      </c>
      <c r="C38" s="49">
        <v>-7.962689E-05</v>
      </c>
      <c r="D38" s="49">
        <v>-1.608834E-05</v>
      </c>
      <c r="E38" s="49">
        <v>-8.237334E-05</v>
      </c>
      <c r="F38" s="49">
        <v>3.931255E-05</v>
      </c>
      <c r="G38" s="49">
        <v>0.0003041454</v>
      </c>
    </row>
    <row r="39" spans="1:7" ht="12.75">
      <c r="A39" t="s">
        <v>56</v>
      </c>
      <c r="B39" s="49">
        <v>8.733912E-05</v>
      </c>
      <c r="C39" s="49">
        <v>-0.000134263</v>
      </c>
      <c r="D39" s="49">
        <v>-1.445296E-05</v>
      </c>
      <c r="E39" s="49">
        <v>-3.544741E-05</v>
      </c>
      <c r="F39" s="49">
        <v>0.0002340106</v>
      </c>
      <c r="G39" s="49">
        <v>0.001086211</v>
      </c>
    </row>
    <row r="40" spans="2:5" ht="12.75">
      <c r="B40" t="s">
        <v>46</v>
      </c>
      <c r="C40" t="s">
        <v>47</v>
      </c>
      <c r="D40" t="s">
        <v>48</v>
      </c>
      <c r="E40">
        <v>3.117302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0.00025652807845826767</v>
      </c>
      <c r="C50">
        <f>-0.017/(C7*C7+C22*C22)*(C21*C22+C6*C7)</f>
        <v>-7.96268997661694E-05</v>
      </c>
      <c r="D50">
        <f>-0.017/(D7*D7+D22*D22)*(D21*D22+D6*D7)</f>
        <v>-1.6088336566634428E-05</v>
      </c>
      <c r="E50">
        <f>-0.017/(E7*E7+E22*E22)*(E21*E22+E6*E7)</f>
        <v>-8.237334333620893E-05</v>
      </c>
      <c r="F50">
        <f>-0.017/(F7*F7+F22*F22)*(F21*F22+F6*F7)</f>
        <v>3.931254162142243E-05</v>
      </c>
      <c r="G50">
        <f>(B50*B$4+C50*C$4+D50*D$4+E50*E$4+F50*F$4)/SUM(B$4:F$4)</f>
        <v>-4.538907324868564E-07</v>
      </c>
    </row>
    <row r="51" spans="1:7" ht="12.75">
      <c r="A51" t="s">
        <v>59</v>
      </c>
      <c r="B51">
        <f>-0.017/(B7*B7+B22*B22)*(B21*B7-B6*B22)</f>
        <v>8.733911891810031E-05</v>
      </c>
      <c r="C51">
        <f>-0.017/(C7*C7+C22*C22)*(C21*C7-C6*C22)</f>
        <v>-0.00013426302468048143</v>
      </c>
      <c r="D51">
        <f>-0.017/(D7*D7+D22*D22)*(D21*D7-D6*D22)</f>
        <v>-1.4452956045514709E-05</v>
      </c>
      <c r="E51">
        <f>-0.017/(E7*E7+E22*E22)*(E21*E7-E6*E22)</f>
        <v>-3.544739816348953E-05</v>
      </c>
      <c r="F51">
        <f>-0.017/(F7*F7+F22*F22)*(F21*F7-F6*F22)</f>
        <v>0.00023401056437371014</v>
      </c>
      <c r="G51">
        <f>(B51*B$4+C51*C$4+D51*D$4+E51*E$4+F51*F$4)/SUM(B$4:F$4)</f>
        <v>-4.2621590351774447E-07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9999.999075728096</v>
      </c>
      <c r="C62">
        <f>C7+(2/0.017)*(C8*C50-C23*C51)</f>
        <v>10000.043123895935</v>
      </c>
      <c r="D62">
        <f>D7+(2/0.017)*(D8*D50-D23*D51)</f>
        <v>9999.999436726044</v>
      </c>
      <c r="E62">
        <f>E7+(2/0.017)*(E8*E50-E23*E51)</f>
        <v>9999.99146205087</v>
      </c>
      <c r="F62">
        <f>F7+(2/0.017)*(F8*F50-F23*F51)</f>
        <v>9999.872069847188</v>
      </c>
    </row>
    <row r="63" spans="1:6" ht="12.75">
      <c r="A63" t="s">
        <v>67</v>
      </c>
      <c r="B63">
        <f>B8+(3/0.017)*(B9*B50-B24*B51)</f>
        <v>-0.1506817241874682</v>
      </c>
      <c r="C63">
        <f>C8+(3/0.017)*(C9*C50-C24*C51)</f>
        <v>1.9993200891810767</v>
      </c>
      <c r="D63">
        <f>D8+(3/0.017)*(D9*D50-D24*D51)</f>
        <v>0.29444095579601576</v>
      </c>
      <c r="E63">
        <f>E8+(3/0.017)*(E9*E50-E24*E51)</f>
        <v>1.1637103566697182</v>
      </c>
      <c r="F63">
        <f>F8+(3/0.017)*(F9*F50-F24*F51)</f>
        <v>-7.9901365223000775</v>
      </c>
    </row>
    <row r="64" spans="1:6" ht="12.75">
      <c r="A64" t="s">
        <v>68</v>
      </c>
      <c r="B64">
        <f>B9+(4/0.017)*(B10*B50-B25*B51)</f>
        <v>1.0132614906349888</v>
      </c>
      <c r="C64">
        <f>C9+(4/0.017)*(C10*C50-C25*C51)</f>
        <v>-0.7090654246618849</v>
      </c>
      <c r="D64">
        <f>D9+(4/0.017)*(D10*D50-D25*D51)</f>
        <v>-0.07994183510590139</v>
      </c>
      <c r="E64">
        <f>E9+(4/0.017)*(E10*E50-E25*E51)</f>
        <v>0.12145734655255103</v>
      </c>
      <c r="F64">
        <f>F9+(4/0.017)*(F10*F50-F25*F51)</f>
        <v>-2.4263908685654973</v>
      </c>
    </row>
    <row r="65" spans="1:6" ht="12.75">
      <c r="A65" t="s">
        <v>69</v>
      </c>
      <c r="B65">
        <f>B10+(5/0.017)*(B11*B50-B26*B51)</f>
        <v>0.4135985653448776</v>
      </c>
      <c r="C65">
        <f>C10+(5/0.017)*(C11*C50-C26*C51)</f>
        <v>-0.6598674807580533</v>
      </c>
      <c r="D65">
        <f>D10+(5/0.017)*(D11*D50-D26*D51)</f>
        <v>-0.35518126905794517</v>
      </c>
      <c r="E65">
        <f>E10+(5/0.017)*(E11*E50-E26*E51)</f>
        <v>-0.3255309607449062</v>
      </c>
      <c r="F65">
        <f>F10+(5/0.017)*(F11*F50-F26*F51)</f>
        <v>-0.12749149438254356</v>
      </c>
    </row>
    <row r="66" spans="1:6" ht="12.75">
      <c r="A66" t="s">
        <v>70</v>
      </c>
      <c r="B66">
        <f>B11+(6/0.017)*(B12*B50-B27*B51)</f>
        <v>2.0727373680417216</v>
      </c>
      <c r="C66">
        <f>C11+(6/0.017)*(C12*C50-C27*C51)</f>
        <v>0.784604767863544</v>
      </c>
      <c r="D66">
        <f>D11+(6/0.017)*(D12*D50-D27*D51)</f>
        <v>1.3663687120351253</v>
      </c>
      <c r="E66">
        <f>E11+(6/0.017)*(E12*E50-E27*E51)</f>
        <v>0.5842212849289089</v>
      </c>
      <c r="F66">
        <f>F11+(6/0.017)*(F12*F50-F27*F51)</f>
        <v>12.990277504820371</v>
      </c>
    </row>
    <row r="67" spans="1:6" ht="12.75">
      <c r="A67" t="s">
        <v>71</v>
      </c>
      <c r="B67">
        <f>B12+(7/0.017)*(B13*B50-B28*B51)</f>
        <v>-0.23397230559834933</v>
      </c>
      <c r="C67">
        <f>C12+(7/0.017)*(C13*C50-C28*C51)</f>
        <v>-0.02537056821684016</v>
      </c>
      <c r="D67">
        <f>D12+(7/0.017)*(D13*D50-D28*D51)</f>
        <v>-0.1679600725391998</v>
      </c>
      <c r="E67">
        <f>E12+(7/0.017)*(E13*E50-E28*E51)</f>
        <v>-0.12167748132272192</v>
      </c>
      <c r="F67">
        <f>F12+(7/0.017)*(F13*F50-F28*F51)</f>
        <v>-0.3336401957125076</v>
      </c>
    </row>
    <row r="68" spans="1:6" ht="12.75">
      <c r="A68" t="s">
        <v>72</v>
      </c>
      <c r="B68">
        <f>B13+(8/0.017)*(B14*B50-B29*B51)</f>
        <v>0.08203208286935243</v>
      </c>
      <c r="C68">
        <f>C13+(8/0.017)*(C14*C50-C29*C51)</f>
        <v>-0.2417963266343971</v>
      </c>
      <c r="D68">
        <f>D13+(8/0.017)*(D14*D50-D29*D51)</f>
        <v>0.03916167416040618</v>
      </c>
      <c r="E68">
        <f>E13+(8/0.017)*(E14*E50-E29*E51)</f>
        <v>-0.034793368569594765</v>
      </c>
      <c r="F68">
        <f>F13+(8/0.017)*(F14*F50-F29*F51)</f>
        <v>-0.34279186172272924</v>
      </c>
    </row>
    <row r="69" spans="1:6" ht="12.75">
      <c r="A69" t="s">
        <v>73</v>
      </c>
      <c r="B69">
        <f>B14+(9/0.017)*(B15*B50-B30*B51)</f>
        <v>0.02979020328019153</v>
      </c>
      <c r="C69">
        <f>C14+(9/0.017)*(C15*C50-C30*C51)</f>
        <v>0.048731091954708164</v>
      </c>
      <c r="D69">
        <f>D14+(9/0.017)*(D15*D50-D30*D51)</f>
        <v>-0.06397907246123312</v>
      </c>
      <c r="E69">
        <f>E14+(9/0.017)*(E15*E50-E30*E51)</f>
        <v>-0.11786687237961048</v>
      </c>
      <c r="F69">
        <f>F14+(9/0.017)*(F15*F50-F30*F51)</f>
        <v>-0.040026669478901246</v>
      </c>
    </row>
    <row r="70" spans="1:6" ht="12.75">
      <c r="A70" t="s">
        <v>74</v>
      </c>
      <c r="B70">
        <f>B15+(10/0.017)*(B16*B50-B31*B51)</f>
        <v>-0.3743892240419238</v>
      </c>
      <c r="C70">
        <f>C15+(10/0.017)*(C16*C50-C31*C51)</f>
        <v>-0.1723592993599529</v>
      </c>
      <c r="D70">
        <f>D15+(10/0.017)*(D16*D50-D31*D51)</f>
        <v>-0.09897139350016454</v>
      </c>
      <c r="E70">
        <f>E15+(10/0.017)*(E16*E50-E31*E51)</f>
        <v>-0.1596588480648099</v>
      </c>
      <c r="F70">
        <f>F15+(10/0.017)*(F16*F50-F31*F51)</f>
        <v>-0.41412426679333386</v>
      </c>
    </row>
    <row r="71" spans="1:6" ht="12.75">
      <c r="A71" t="s">
        <v>75</v>
      </c>
      <c r="B71">
        <f>B16+(11/0.017)*(B17*B50-B32*B51)</f>
        <v>-0.020921079395031166</v>
      </c>
      <c r="C71">
        <f>C16+(11/0.017)*(C17*C50-C32*C51)</f>
        <v>-0.05617470631573444</v>
      </c>
      <c r="D71">
        <f>D16+(11/0.017)*(D17*D50-D32*D51)</f>
        <v>-0.014233388575316355</v>
      </c>
      <c r="E71">
        <f>E16+(11/0.017)*(E17*E50-E32*E51)</f>
        <v>-0.006582632991586009</v>
      </c>
      <c r="F71">
        <f>F16+(11/0.017)*(F17*F50-F32*F51)</f>
        <v>-0.023495649105345313</v>
      </c>
    </row>
    <row r="72" spans="1:6" ht="12.75">
      <c r="A72" t="s">
        <v>76</v>
      </c>
      <c r="B72">
        <f>B17+(12/0.017)*(B18*B50-B33*B51)</f>
        <v>-0.050429113143177745</v>
      </c>
      <c r="C72">
        <f>C17+(12/0.017)*(C18*C50-C33*C51)</f>
        <v>-0.03095536037706747</v>
      </c>
      <c r="D72">
        <f>D17+(12/0.017)*(D18*D50-D33*D51)</f>
        <v>-0.04608867588355158</v>
      </c>
      <c r="E72">
        <f>E17+(12/0.017)*(E18*E50-E33*E51)</f>
        <v>-0.029214134725757547</v>
      </c>
      <c r="F72">
        <f>F17+(12/0.017)*(F18*F50-F33*F51)</f>
        <v>-0.06920884579529664</v>
      </c>
    </row>
    <row r="73" spans="1:6" ht="12.75">
      <c r="A73" t="s">
        <v>77</v>
      </c>
      <c r="B73">
        <f>B18+(13/0.017)*(B19*B50-B34*B51)</f>
        <v>0.02618985997630266</v>
      </c>
      <c r="C73">
        <f>C18+(13/0.017)*(C19*C50-C34*C51)</f>
        <v>0.04686455105131401</v>
      </c>
      <c r="D73">
        <f>D18+(13/0.017)*(D19*D50-D34*D51)</f>
        <v>0.0407466295121938</v>
      </c>
      <c r="E73">
        <f>E18+(13/0.017)*(E19*E50-E34*E51)</f>
        <v>0.048722098951480206</v>
      </c>
      <c r="F73">
        <f>F18+(13/0.017)*(F19*F50-F34*F51)</f>
        <v>-0.00018906772577127772</v>
      </c>
    </row>
    <row r="74" spans="1:6" ht="12.75">
      <c r="A74" t="s">
        <v>78</v>
      </c>
      <c r="B74">
        <f>B19+(14/0.017)*(B20*B50-B35*B51)</f>
        <v>-0.2146501118124489</v>
      </c>
      <c r="C74">
        <f>C19+(14/0.017)*(C20*C50-C35*C51)</f>
        <v>-0.19432432908237035</v>
      </c>
      <c r="D74">
        <f>D19+(14/0.017)*(D20*D50-D35*D51)</f>
        <v>-0.20966155638570533</v>
      </c>
      <c r="E74">
        <f>E19+(14/0.017)*(E20*E50-E35*E51)</f>
        <v>-0.20139135191907157</v>
      </c>
      <c r="F74">
        <f>F19+(14/0.017)*(F20*F50-F35*F51)</f>
        <v>-0.15883082821374142</v>
      </c>
    </row>
    <row r="75" spans="1:6" ht="12.75">
      <c r="A75" t="s">
        <v>79</v>
      </c>
      <c r="B75" s="49">
        <f>B20</f>
        <v>-0.004328792</v>
      </c>
      <c r="C75" s="49">
        <f>C20</f>
        <v>-0.008611418</v>
      </c>
      <c r="D75" s="49">
        <f>D20</f>
        <v>0.002505085</v>
      </c>
      <c r="E75" s="49">
        <f>E20</f>
        <v>0.00507968</v>
      </c>
      <c r="F75" s="49">
        <f>F20</f>
        <v>-0.008307384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132.41418867818558</v>
      </c>
      <c r="C82">
        <f>C22+(2/0.017)*(C8*C51+C23*C50)</f>
        <v>67.81837623113509</v>
      </c>
      <c r="D82">
        <f>D22+(2/0.017)*(D8*D51+D23*D50)</f>
        <v>-4.712012071602626</v>
      </c>
      <c r="E82">
        <f>E22+(2/0.017)*(E8*E51+E23*E50)</f>
        <v>-64.41562252899622</v>
      </c>
      <c r="F82">
        <f>F22+(2/0.017)*(F8*F51+F23*F50)</f>
        <v>-142.5518913754561</v>
      </c>
    </row>
    <row r="83" spans="1:6" ht="12.75">
      <c r="A83" t="s">
        <v>82</v>
      </c>
      <c r="B83">
        <f>B23+(3/0.017)*(B9*B51+B24*B50)</f>
        <v>-0.3979532435710133</v>
      </c>
      <c r="C83">
        <f>C23+(3/0.017)*(C9*C51+C24*C50)</f>
        <v>3.982157451028615</v>
      </c>
      <c r="D83">
        <f>D23+(3/0.017)*(D9*D51+D24*D50)</f>
        <v>-0.001834348995394528</v>
      </c>
      <c r="E83">
        <f>E23+(3/0.017)*(E9*E51+E24*E50)</f>
        <v>0.661781845168748</v>
      </c>
      <c r="F83">
        <f>F23+(3/0.017)*(F9*F51+F24*F50)</f>
        <v>3.1675826331962598</v>
      </c>
    </row>
    <row r="84" spans="1:6" ht="12.75">
      <c r="A84" t="s">
        <v>83</v>
      </c>
      <c r="B84">
        <f>B24+(4/0.017)*(B10*B51+B25*B50)</f>
        <v>0.7408514373234485</v>
      </c>
      <c r="C84">
        <f>C24+(4/0.017)*(C10*C51+C25*C50)</f>
        <v>-1.946162414958194</v>
      </c>
      <c r="D84">
        <f>D24+(4/0.017)*(D10*D51+D25*D50)</f>
        <v>-0.304102873144026</v>
      </c>
      <c r="E84">
        <f>E24+(4/0.017)*(E10*E51+E25*E50)</f>
        <v>-0.07112432490571402</v>
      </c>
      <c r="F84">
        <f>F24+(4/0.017)*(F10*F51+F25*F50)</f>
        <v>-2.360865680129747</v>
      </c>
    </row>
    <row r="85" spans="1:6" ht="12.75">
      <c r="A85" t="s">
        <v>84</v>
      </c>
      <c r="B85">
        <f>B25+(5/0.017)*(B11*B51+B26*B50)</f>
        <v>-0.6119788766140966</v>
      </c>
      <c r="C85">
        <f>C25+(5/0.017)*(C11*C51+C26*C50)</f>
        <v>0.9366561373719049</v>
      </c>
      <c r="D85">
        <f>D25+(5/0.017)*(D11*D51+D26*D50)</f>
        <v>0.24763584089175597</v>
      </c>
      <c r="E85">
        <f>E25+(5/0.017)*(E11*E51+E26*E50)</f>
        <v>0.5575130875467474</v>
      </c>
      <c r="F85">
        <f>F25+(5/0.017)*(F11*F51+F26*F50)</f>
        <v>-2.4430262776884635</v>
      </c>
    </row>
    <row r="86" spans="1:6" ht="12.75">
      <c r="A86" t="s">
        <v>85</v>
      </c>
      <c r="B86">
        <f>B26+(6/0.017)*(B12*B51+B27*B50)</f>
        <v>0.1433326198366202</v>
      </c>
      <c r="C86">
        <f>C26+(6/0.017)*(C12*C51+C27*C50)</f>
        <v>0.33845725827620465</v>
      </c>
      <c r="D86">
        <f>D26+(6/0.017)*(D12*D51+D27*D50)</f>
        <v>-0.045564482159104615</v>
      </c>
      <c r="E86">
        <f>E26+(6/0.017)*(E12*E51+E27*E50)</f>
        <v>0.5712949599738351</v>
      </c>
      <c r="F86">
        <f>F26+(6/0.017)*(F12*F51+F27*F50)</f>
        <v>1.7702094486796565</v>
      </c>
    </row>
    <row r="87" spans="1:6" ht="12.75">
      <c r="A87" t="s">
        <v>86</v>
      </c>
      <c r="B87">
        <f>B27+(7/0.017)*(B13*B51+B28*B50)</f>
        <v>-0.12431758029582798</v>
      </c>
      <c r="C87">
        <f>C27+(7/0.017)*(C13*C51+C28*C50)</f>
        <v>0.2930690457337797</v>
      </c>
      <c r="D87">
        <f>D27+(7/0.017)*(D13*D51+D28*D50)</f>
        <v>-0.2050253043253815</v>
      </c>
      <c r="E87">
        <f>E27+(7/0.017)*(E13*E51+E28*E50)</f>
        <v>-0.14173924817616515</v>
      </c>
      <c r="F87">
        <f>F27+(7/0.017)*(F13*F51+F28*F50)</f>
        <v>-0.26185803268726815</v>
      </c>
    </row>
    <row r="88" spans="1:6" ht="12.75">
      <c r="A88" t="s">
        <v>87</v>
      </c>
      <c r="B88">
        <f>B28+(8/0.017)*(B14*B51+B29*B50)</f>
        <v>-0.02232110525125312</v>
      </c>
      <c r="C88">
        <f>C28+(8/0.017)*(C14*C51+C29*C50)</f>
        <v>-0.4301895076218155</v>
      </c>
      <c r="D88">
        <f>D28+(8/0.017)*(D14*D51+D29*D50)</f>
        <v>-0.26479777196314813</v>
      </c>
      <c r="E88">
        <f>E28+(8/0.017)*(E14*E51+E29*E50)</f>
        <v>0.004781522440589132</v>
      </c>
      <c r="F88">
        <f>F28+(8/0.017)*(F14*F51+F29*F50)</f>
        <v>-0.38970728919618786</v>
      </c>
    </row>
    <row r="89" spans="1:6" ht="12.75">
      <c r="A89" t="s">
        <v>88</v>
      </c>
      <c r="B89">
        <f>B29+(9/0.017)*(B15*B51+B30*B50)</f>
        <v>-0.01193680461809925</v>
      </c>
      <c r="C89">
        <f>C29+(9/0.017)*(C15*C51+C30*C50)</f>
        <v>-0.13382018219047928</v>
      </c>
      <c r="D89">
        <f>D29+(9/0.017)*(D15*D51+D30*D50)</f>
        <v>0.08058214589435407</v>
      </c>
      <c r="E89">
        <f>E29+(9/0.017)*(E15*E51+E30*E50)</f>
        <v>-0.02172123765672748</v>
      </c>
      <c r="F89">
        <f>F29+(9/0.017)*(F15*F51+F30*F50)</f>
        <v>-0.08918220448721392</v>
      </c>
    </row>
    <row r="90" spans="1:6" ht="12.75">
      <c r="A90" t="s">
        <v>89</v>
      </c>
      <c r="B90">
        <f>B30+(10/0.017)*(B16*B51+B31*B50)</f>
        <v>0.008038204835295232</v>
      </c>
      <c r="C90">
        <f>C30+(10/0.017)*(C16*C51+C31*C50)</f>
        <v>0.09189585704154359</v>
      </c>
      <c r="D90">
        <f>D30+(10/0.017)*(D16*D51+D31*D50)</f>
        <v>0.008209599463755303</v>
      </c>
      <c r="E90">
        <f>E30+(10/0.017)*(E16*E51+E31*E50)</f>
        <v>0.06572018365978488</v>
      </c>
      <c r="F90">
        <f>F30+(10/0.017)*(F16*F51+F31*F50)</f>
        <v>0.2916241554701823</v>
      </c>
    </row>
    <row r="91" spans="1:6" ht="12.75">
      <c r="A91" t="s">
        <v>90</v>
      </c>
      <c r="B91">
        <f>B31+(11/0.017)*(B17*B51+B32*B50)</f>
        <v>-0.02204358860134488</v>
      </c>
      <c r="C91">
        <f>C31+(11/0.017)*(C17*C51+C32*C50)</f>
        <v>-0.0550164241225032</v>
      </c>
      <c r="D91">
        <f>D31+(11/0.017)*(D17*D51+D32*D50)</f>
        <v>-0.01692667472580574</v>
      </c>
      <c r="E91">
        <f>E31+(11/0.017)*(E17*E51+E32*E50)</f>
        <v>-0.03609324665623239</v>
      </c>
      <c r="F91">
        <f>F31+(11/0.017)*(F17*F51+F32*F50)</f>
        <v>-0.02044585501429204</v>
      </c>
    </row>
    <row r="92" spans="1:6" ht="12.75">
      <c r="A92" t="s">
        <v>91</v>
      </c>
      <c r="B92">
        <f>B32+(12/0.017)*(B18*B51+B33*B50)</f>
        <v>0.04613081084611418</v>
      </c>
      <c r="C92">
        <f>C32+(12/0.017)*(C18*C51+C33*C50)</f>
        <v>-0.03189222803300003</v>
      </c>
      <c r="D92">
        <f>D32+(12/0.017)*(D18*D51+D33*D50)</f>
        <v>-9.235898952886907E-05</v>
      </c>
      <c r="E92">
        <f>E32+(12/0.017)*(E18*E51+E33*E50)</f>
        <v>0.030971594870474815</v>
      </c>
      <c r="F92">
        <f>F32+(12/0.017)*(F18*F51+F33*F50)</f>
        <v>-0.019331858357022988</v>
      </c>
    </row>
    <row r="93" spans="1:6" ht="12.75">
      <c r="A93" t="s">
        <v>92</v>
      </c>
      <c r="B93">
        <f>B33+(13/0.017)*(B19*B51+B34*B50)</f>
        <v>0.12451088967656491</v>
      </c>
      <c r="C93">
        <f>C33+(13/0.017)*(C19*C51+C34*C50)</f>
        <v>0.0943534623528816</v>
      </c>
      <c r="D93">
        <f>D33+(13/0.017)*(D19*D51+D34*D50)</f>
        <v>0.11635440482436611</v>
      </c>
      <c r="E93">
        <f>E33+(13/0.017)*(E19*E51+E34*E50)</f>
        <v>0.10036498818973454</v>
      </c>
      <c r="F93">
        <f>F33+(13/0.017)*(F19*F51+F34*F50)</f>
        <v>0.06279621170678121</v>
      </c>
    </row>
    <row r="94" spans="1:6" ht="12.75">
      <c r="A94" t="s">
        <v>93</v>
      </c>
      <c r="B94">
        <f>B34+(14/0.017)*(B20*B51+B35*B50)</f>
        <v>-0.028406688421317702</v>
      </c>
      <c r="C94">
        <f>C34+(14/0.017)*(C20*C51+C35*C50)</f>
        <v>-0.006762255321449297</v>
      </c>
      <c r="D94">
        <f>D34+(14/0.017)*(D20*D51+D35*D50)</f>
        <v>-0.012085074585212926</v>
      </c>
      <c r="E94">
        <f>E34+(14/0.017)*(E20*E51+E35*E50)</f>
        <v>0.00784361432566305</v>
      </c>
      <c r="F94">
        <f>F34+(14/0.017)*(F20*F51+F35*F50)</f>
        <v>-0.019431086984888202</v>
      </c>
    </row>
    <row r="95" spans="1:6" ht="12.75">
      <c r="A95" t="s">
        <v>94</v>
      </c>
      <c r="B95" s="49">
        <f>B35</f>
        <v>0.0007385065</v>
      </c>
      <c r="C95" s="49">
        <f>C35</f>
        <v>-0.003816816</v>
      </c>
      <c r="D95" s="49">
        <f>D35</f>
        <v>0.002430934</v>
      </c>
      <c r="E95" s="49">
        <f>E35</f>
        <v>0.0002993178</v>
      </c>
      <c r="F95" s="49">
        <f>F35</f>
        <v>0.003325002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10000.000000000004</v>
      </c>
    </row>
    <row r="103" spans="1:11" ht="12.75">
      <c r="A103" t="s">
        <v>67</v>
      </c>
      <c r="B103">
        <f>B63*10000/B62</f>
        <v>-0.1506817381145579</v>
      </c>
      <c r="C103">
        <f>C63*10000/C62</f>
        <v>1.9993114673711105</v>
      </c>
      <c r="D103">
        <f>D63*10000/D62</f>
        <v>0.2944409723811089</v>
      </c>
      <c r="E103">
        <f>E63*10000/E62</f>
        <v>1.1637113502405492</v>
      </c>
      <c r="F103">
        <f>F63*10000/F62</f>
        <v>-7.990238741546398</v>
      </c>
      <c r="G103">
        <f>AVERAGE(C103:E103)</f>
        <v>1.1524879299975896</v>
      </c>
      <c r="H103">
        <f>STDEV(C103:E103)</f>
        <v>0.8524906597982914</v>
      </c>
      <c r="I103">
        <f>(B103*B4+C103*C4+D103*D4+E103*E4+F103*F4)/SUM(B4:F4)</f>
        <v>-0.25653551577734657</v>
      </c>
      <c r="K103">
        <f>(LN(H103)+LN(H123))/2-LN(K114*K115^3)</f>
        <v>-3.579224674389288</v>
      </c>
    </row>
    <row r="104" spans="1:11" ht="12.75">
      <c r="A104" t="s">
        <v>68</v>
      </c>
      <c r="B104">
        <f>B64*10000/B62</f>
        <v>1.0132615842879102</v>
      </c>
      <c r="C104">
        <f>C64*10000/C62</f>
        <v>-0.7090623669087127</v>
      </c>
      <c r="D104">
        <f>D64*10000/D62</f>
        <v>-0.07994183960881701</v>
      </c>
      <c r="E104">
        <f>E64*10000/E62</f>
        <v>0.1214574502523042</v>
      </c>
      <c r="F104">
        <f>F64*10000/F62</f>
        <v>-2.4264219098180684</v>
      </c>
      <c r="G104">
        <f>AVERAGE(C104:E104)</f>
        <v>-0.22251558542174185</v>
      </c>
      <c r="H104">
        <f>STDEV(C104:E104)</f>
        <v>0.43322770735565685</v>
      </c>
      <c r="I104">
        <f>(B104*B4+C104*C4+D104*D4+E104*E4+F104*F4)/SUM(B4:F4)</f>
        <v>-0.33778875339090647</v>
      </c>
      <c r="K104">
        <f>(LN(H104)+LN(H124))/2-LN(K114*K115^4)</f>
        <v>-3.694625057931291</v>
      </c>
    </row>
    <row r="105" spans="1:11" ht="12.75">
      <c r="A105" t="s">
        <v>69</v>
      </c>
      <c r="B105">
        <f>B65*10000/B62</f>
        <v>0.4135986035726345</v>
      </c>
      <c r="C105">
        <f>C65*10000/C62</f>
        <v>-0.6598646351646675</v>
      </c>
      <c r="D105">
        <f>D65*10000/D62</f>
        <v>-0.3551812890643821</v>
      </c>
      <c r="E105">
        <f>E65*10000/E62</f>
        <v>-0.32553123868182177</v>
      </c>
      <c r="F105">
        <f>F65*10000/F62</f>
        <v>-0.1274931254040451</v>
      </c>
      <c r="G105">
        <f>AVERAGE(C105:E105)</f>
        <v>-0.4468590543036239</v>
      </c>
      <c r="H105">
        <f>STDEV(C105:E105)</f>
        <v>0.18506300138165113</v>
      </c>
      <c r="I105">
        <f>(B105*B4+C105*C4+D105*D4+E105*E4+F105*F4)/SUM(B4:F4)</f>
        <v>-0.2796390339793593</v>
      </c>
      <c r="K105">
        <f>(LN(H105)+LN(H125))/2-LN(K114*K115^5)</f>
        <v>-4.071432465771772</v>
      </c>
    </row>
    <row r="106" spans="1:11" ht="12.75">
      <c r="A106" t="s">
        <v>70</v>
      </c>
      <c r="B106">
        <f>B66*10000/B62</f>
        <v>2.0727375596190307</v>
      </c>
      <c r="C106">
        <f>C66*10000/C62</f>
        <v>0.784601384356699</v>
      </c>
      <c r="D106">
        <f>D66*10000/D62</f>
        <v>1.3663687889991205</v>
      </c>
      <c r="E106">
        <f>E66*10000/E62</f>
        <v>0.584221783734496</v>
      </c>
      <c r="F106">
        <f>F66*10000/F62</f>
        <v>12.990443691765028</v>
      </c>
      <c r="G106">
        <f>AVERAGE(C106:E106)</f>
        <v>0.9117306523634384</v>
      </c>
      <c r="H106">
        <f>STDEV(C106:E106)</f>
        <v>0.40627561156073866</v>
      </c>
      <c r="I106">
        <f>(B106*B4+C106*C4+D106*D4+E106*E4+F106*F4)/SUM(B4:F4)</f>
        <v>2.6921726273441133</v>
      </c>
      <c r="K106">
        <f>(LN(H106)+LN(H126))/2-LN(K114*K115^6)</f>
        <v>-3.138147980074206</v>
      </c>
    </row>
    <row r="107" spans="1:11" ht="12.75">
      <c r="A107" t="s">
        <v>71</v>
      </c>
      <c r="B107">
        <f>B67*10000/B62</f>
        <v>-0.2339723272237542</v>
      </c>
      <c r="C107">
        <f>C67*10000/C62</f>
        <v>-0.025370458809537606</v>
      </c>
      <c r="D107">
        <f>D67*10000/D62</f>
        <v>-0.1679600819999538</v>
      </c>
      <c r="E107">
        <f>E67*10000/E62</f>
        <v>-0.12167758521042521</v>
      </c>
      <c r="F107">
        <f>F67*10000/F62</f>
        <v>-0.33364446403123443</v>
      </c>
      <c r="G107">
        <f>AVERAGE(C107:E107)</f>
        <v>-0.10500270867330554</v>
      </c>
      <c r="H107">
        <f>STDEV(C107:E107)</f>
        <v>0.0727426201826849</v>
      </c>
      <c r="I107">
        <f>(B107*B4+C107*C4+D107*D4+E107*E4+F107*F4)/SUM(B4:F4)</f>
        <v>-0.15418869355946607</v>
      </c>
      <c r="K107">
        <f>(LN(H107)+LN(H127))/2-LN(K114*K115^7)</f>
        <v>-3.476240256531864</v>
      </c>
    </row>
    <row r="108" spans="1:9" ht="12.75">
      <c r="A108" t="s">
        <v>72</v>
      </c>
      <c r="B108">
        <f>B68*10000/B62</f>
        <v>0.08203209045134807</v>
      </c>
      <c r="C108">
        <f>C68*10000/C62</f>
        <v>-0.24179528391893096</v>
      </c>
      <c r="D108">
        <f>D68*10000/D62</f>
        <v>0.039161676366281414</v>
      </c>
      <c r="E108">
        <f>E68*10000/E62</f>
        <v>-0.034793398276021216</v>
      </c>
      <c r="F108">
        <f>F68*10000/F62</f>
        <v>-0.342796247120357</v>
      </c>
      <c r="G108">
        <f>AVERAGE(C108:E108)</f>
        <v>-0.07914233527622358</v>
      </c>
      <c r="H108">
        <f>STDEV(C108:E108)</f>
        <v>0.14563421487741998</v>
      </c>
      <c r="I108">
        <f>(B108*B4+C108*C4+D108*D4+E108*E4+F108*F4)/SUM(B4:F4)</f>
        <v>-0.0910204039858572</v>
      </c>
    </row>
    <row r="109" spans="1:9" ht="12.75">
      <c r="A109" t="s">
        <v>73</v>
      </c>
      <c r="B109">
        <f>B69*10000/B62</f>
        <v>0.029790206033616578</v>
      </c>
      <c r="C109">
        <f>C69*10000/C62</f>
        <v>0.04873088180816057</v>
      </c>
      <c r="D109">
        <f>D69*10000/D62</f>
        <v>-0.06397907606500786</v>
      </c>
      <c r="E109">
        <f>E69*10000/E62</f>
        <v>-0.11786697301383245</v>
      </c>
      <c r="F109">
        <f>F69*10000/F62</f>
        <v>-0.04002718154724644</v>
      </c>
      <c r="G109">
        <f>AVERAGE(C109:E109)</f>
        <v>-0.04437172242355991</v>
      </c>
      <c r="H109">
        <f>STDEV(C109:E109)</f>
        <v>0.0850120435317142</v>
      </c>
      <c r="I109">
        <f>(B109*B4+C109*C4+D109*D4+E109*E4+F109*F4)/SUM(B4:F4)</f>
        <v>-0.03304842161143006</v>
      </c>
    </row>
    <row r="110" spans="1:11" ht="12.75">
      <c r="A110" t="s">
        <v>74</v>
      </c>
      <c r="B110">
        <f>B70*10000/B62</f>
        <v>-0.37438925864567113</v>
      </c>
      <c r="C110">
        <f>C70*10000/C62</f>
        <v>-0.17235855608270928</v>
      </c>
      <c r="D110">
        <f>D70*10000/D62</f>
        <v>-0.09897139907496569</v>
      </c>
      <c r="E110">
        <f>E70*10000/E62</f>
        <v>-0.1596589843808386</v>
      </c>
      <c r="F110">
        <f>F70*10000/F62</f>
        <v>-0.4141295647591842</v>
      </c>
      <c r="G110">
        <f>AVERAGE(C110:E110)</f>
        <v>-0.14366297984617118</v>
      </c>
      <c r="H110">
        <f>STDEV(C110:E110)</f>
        <v>0.039221458721274305</v>
      </c>
      <c r="I110">
        <f>(B110*B4+C110*C4+D110*D4+E110*E4+F110*F4)/SUM(B4:F4)</f>
        <v>-0.2131885096311168</v>
      </c>
      <c r="K110">
        <f>EXP(AVERAGE(K103:K107))</f>
        <v>0.027545004437989417</v>
      </c>
    </row>
    <row r="111" spans="1:9" ht="12.75">
      <c r="A111" t="s">
        <v>75</v>
      </c>
      <c r="B111">
        <f>B71*10000/B62</f>
        <v>-0.020921081328707933</v>
      </c>
      <c r="C111">
        <f>C71*10000/C62</f>
        <v>-0.056174464069560164</v>
      </c>
      <c r="D111">
        <f>D71*10000/D62</f>
        <v>-0.014233389377046109</v>
      </c>
      <c r="E111">
        <f>E71*10000/E62</f>
        <v>-0.00658263861180937</v>
      </c>
      <c r="F111">
        <f>F71*10000/F62</f>
        <v>-0.023495949689388736</v>
      </c>
      <c r="G111">
        <f>AVERAGE(C111:E111)</f>
        <v>-0.025663497352805213</v>
      </c>
      <c r="H111">
        <f>STDEV(C111:E111)</f>
        <v>0.026698741811387646</v>
      </c>
      <c r="I111">
        <f>(B111*B4+C111*C4+D111*D4+E111*E4+F111*F4)/SUM(B4:F4)</f>
        <v>-0.024689580790941384</v>
      </c>
    </row>
    <row r="112" spans="1:9" ht="12.75">
      <c r="A112" t="s">
        <v>76</v>
      </c>
      <c r="B112">
        <f>B72*10000/B62</f>
        <v>-0.05042911780419942</v>
      </c>
      <c r="C112">
        <f>C72*10000/C62</f>
        <v>-0.03095522688606918</v>
      </c>
      <c r="D112">
        <f>D72*10000/D62</f>
        <v>-0.04608867847960681</v>
      </c>
      <c r="E112">
        <f>E72*10000/E62</f>
        <v>-0.029214159668658462</v>
      </c>
      <c r="F112">
        <f>F72*10000/F62</f>
        <v>-0.06920973119644544</v>
      </c>
      <c r="G112">
        <f>AVERAGE(C112:E112)</f>
        <v>-0.03541935501144482</v>
      </c>
      <c r="H112">
        <f>STDEV(C112:E112)</f>
        <v>0.009280823035436552</v>
      </c>
      <c r="I112">
        <f>(B112*B4+C112*C4+D112*D4+E112*E4+F112*F4)/SUM(B4:F4)</f>
        <v>-0.04210162506968252</v>
      </c>
    </row>
    <row r="113" spans="1:9" ht="12.75">
      <c r="A113" t="s">
        <v>77</v>
      </c>
      <c r="B113">
        <f>B73*10000/B62</f>
        <v>0.026189862396958058</v>
      </c>
      <c r="C113">
        <f>C73*10000/C62</f>
        <v>0.04686434895398328</v>
      </c>
      <c r="D113">
        <f>D73*10000/D62</f>
        <v>0.040746631807345446</v>
      </c>
      <c r="E113">
        <f>E73*10000/E62</f>
        <v>0.048722140550195955</v>
      </c>
      <c r="F113">
        <f>F73*10000/F62</f>
        <v>-0.00018907014454852615</v>
      </c>
      <c r="G113">
        <f>AVERAGE(C113:E113)</f>
        <v>0.04544437377050823</v>
      </c>
      <c r="H113">
        <f>STDEV(C113:E113)</f>
        <v>0.00417306027611444</v>
      </c>
      <c r="I113">
        <f>(B113*B4+C113*C4+D113*D4+E113*E4+F113*F4)/SUM(B4:F4)</f>
        <v>0.03656532055478919</v>
      </c>
    </row>
    <row r="114" spans="1:11" ht="12.75">
      <c r="A114" t="s">
        <v>78</v>
      </c>
      <c r="B114">
        <f>B74*10000/B62</f>
        <v>-0.2146501316519575</v>
      </c>
      <c r="C114">
        <f>C74*10000/C62</f>
        <v>-0.19432349108376962</v>
      </c>
      <c r="D114">
        <f>D74*10000/D62</f>
        <v>-0.2096615681953954</v>
      </c>
      <c r="E114">
        <f>E74*10000/E62</f>
        <v>-0.20139152386613018</v>
      </c>
      <c r="F114">
        <f>F74*10000/F62</f>
        <v>-0.15883286016494866</v>
      </c>
      <c r="G114">
        <f>AVERAGE(C114:E114)</f>
        <v>-0.20179219438176507</v>
      </c>
      <c r="H114">
        <f>STDEV(C114:E114)</f>
        <v>0.0076768844603210705</v>
      </c>
      <c r="I114">
        <f>(B114*B4+C114*C4+D114*D4+E114*E4+F114*F4)/SUM(B4:F4)</f>
        <v>-0.1979179863318597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-0.004328792400098119</v>
      </c>
      <c r="C115">
        <f>C75*10000/C62</f>
        <v>-0.008611380864370773</v>
      </c>
      <c r="D115">
        <f>D75*10000/D62</f>
        <v>0.002505085141104922</v>
      </c>
      <c r="E115">
        <f>E75*10000/E62</f>
        <v>0.005079684337008647</v>
      </c>
      <c r="F115">
        <f>F75*10000/F62</f>
        <v>-0.008307490277850072</v>
      </c>
      <c r="G115">
        <f>AVERAGE(C115:E115)</f>
        <v>-0.00034220379541906814</v>
      </c>
      <c r="H115">
        <f>STDEV(C115:E115)</f>
        <v>0.0072760983571653675</v>
      </c>
      <c r="I115">
        <f>(B115*B4+C115*C4+D115*D4+E115*E4+F115*F4)/SUM(B4:F4)</f>
        <v>-0.0019833533001290884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132.41420091685814</v>
      </c>
      <c r="C122">
        <f>C82*10000/C62</f>
        <v>67.81808377313638</v>
      </c>
      <c r="D122">
        <f>D82*10000/D62</f>
        <v>-4.712012337018009</v>
      </c>
      <c r="E122">
        <f>E82*10000/E62</f>
        <v>-64.41567752677402</v>
      </c>
      <c r="F122">
        <f>F82*10000/F62</f>
        <v>-142.55371506731134</v>
      </c>
      <c r="G122">
        <f>AVERAGE(C122:E122)</f>
        <v>-0.43653536355188294</v>
      </c>
      <c r="H122">
        <f>STDEV(C122:E122)</f>
        <v>66.22047783271728</v>
      </c>
      <c r="I122">
        <f>(B122*B4+C122*C4+D122*D4+E122*E4+F122*F4)/SUM(B4:F4)</f>
        <v>-0.16863595661682246</v>
      </c>
    </row>
    <row r="123" spans="1:9" ht="12.75">
      <c r="A123" t="s">
        <v>82</v>
      </c>
      <c r="B123">
        <f>B83*10000/B62</f>
        <v>-0.39795328035271693</v>
      </c>
      <c r="C123">
        <f>C83*10000/C62</f>
        <v>3.982140278488318</v>
      </c>
      <c r="D123">
        <f>D83*10000/D62</f>
        <v>-0.0018343490987186354</v>
      </c>
      <c r="E123">
        <f>E83*10000/E62</f>
        <v>0.6617824101952035</v>
      </c>
      <c r="F123">
        <f>F83*10000/F62</f>
        <v>3.167623156647708</v>
      </c>
      <c r="G123">
        <f>AVERAGE(C123:E123)</f>
        <v>1.547362779861601</v>
      </c>
      <c r="H123">
        <f>STDEV(C123:E123)</f>
        <v>2.13452638814051</v>
      </c>
      <c r="I123">
        <f>(B123*B4+C123*C4+D123*D4+E123*E4+F123*F4)/SUM(B4:F4)</f>
        <v>1.482244156183353</v>
      </c>
    </row>
    <row r="124" spans="1:9" ht="12.75">
      <c r="A124" t="s">
        <v>83</v>
      </c>
      <c r="B124">
        <f>B84*10000/B62</f>
        <v>0.7408515057982717</v>
      </c>
      <c r="C124">
        <f>C84*10000/C62</f>
        <v>-1.9461540223838405</v>
      </c>
      <c r="D124">
        <f>D84*10000/D62</f>
        <v>-0.3041028902733498</v>
      </c>
      <c r="E124">
        <f>E84*10000/E62</f>
        <v>-0.07112438563135266</v>
      </c>
      <c r="F124">
        <f>F84*10000/F62</f>
        <v>-2.360895883106857</v>
      </c>
      <c r="G124">
        <f>AVERAGE(C124:E124)</f>
        <v>-0.773793766096181</v>
      </c>
      <c r="H124">
        <f>STDEV(C124:E124)</f>
        <v>1.0219545849980103</v>
      </c>
      <c r="I124">
        <f>(B124*B4+C124*C4+D124*D4+E124*E4+F124*F4)/SUM(B4:F4)</f>
        <v>-0.7664082150701934</v>
      </c>
    </row>
    <row r="125" spans="1:9" ht="12.75">
      <c r="A125" t="s">
        <v>84</v>
      </c>
      <c r="B125">
        <f>B85*10000/B62</f>
        <v>-0.61197893317759</v>
      </c>
      <c r="C125">
        <f>C85*10000/C62</f>
        <v>0.936652098163144</v>
      </c>
      <c r="D125">
        <f>D85*10000/D62</f>
        <v>0.24763585484043873</v>
      </c>
      <c r="E125">
        <f>E85*10000/E62</f>
        <v>0.557513563548992</v>
      </c>
      <c r="F125">
        <f>F85*10000/F62</f>
        <v>-2.4430575317608003</v>
      </c>
      <c r="G125">
        <f>AVERAGE(C125:E125)</f>
        <v>0.5806005055175248</v>
      </c>
      <c r="H125">
        <f>STDEV(C125:E125)</f>
        <v>0.3450878164434774</v>
      </c>
      <c r="I125">
        <f>(B125*B4+C125*C4+D125*D4+E125*E4+F125*F4)/SUM(B4:F4)</f>
        <v>0.0043324180764622465</v>
      </c>
    </row>
    <row r="126" spans="1:9" ht="12.75">
      <c r="A126" t="s">
        <v>85</v>
      </c>
      <c r="B126">
        <f>B86*10000/B62</f>
        <v>0.1433326330844528</v>
      </c>
      <c r="C126">
        <f>C86*10000/C62</f>
        <v>0.3384557987229404</v>
      </c>
      <c r="D126">
        <f>D86*10000/D62</f>
        <v>-0.04556448472563337</v>
      </c>
      <c r="E126">
        <f>E86*10000/E62</f>
        <v>0.5712954477429822</v>
      </c>
      <c r="F126">
        <f>F86*10000/F62</f>
        <v>1.770232095285903</v>
      </c>
      <c r="G126">
        <f>AVERAGE(C126:E126)</f>
        <v>0.28806225391342977</v>
      </c>
      <c r="H126">
        <f>STDEV(C126:E126)</f>
        <v>0.3115022890608468</v>
      </c>
      <c r="I126">
        <f>(B126*B4+C126*C4+D126*D4+E126*E4+F126*F4)/SUM(B4:F4)</f>
        <v>0.4650240984575941</v>
      </c>
    </row>
    <row r="127" spans="1:9" ht="12.75">
      <c r="A127" t="s">
        <v>86</v>
      </c>
      <c r="B127">
        <f>B87*10000/B62</f>
        <v>-0.1243175917861537</v>
      </c>
      <c r="C127">
        <f>C87*10000/C62</f>
        <v>0.29306778191132676</v>
      </c>
      <c r="D127">
        <f>D87*10000/D62</f>
        <v>-0.20502531587392359</v>
      </c>
      <c r="E127">
        <f>E87*10000/E62</f>
        <v>-0.14173936919251753</v>
      </c>
      <c r="F127">
        <f>F87*10000/F62</f>
        <v>-0.2618613826839384</v>
      </c>
      <c r="G127">
        <f>AVERAGE(C127:E127)</f>
        <v>-0.01789896771837145</v>
      </c>
      <c r="H127">
        <f>STDEV(C127:E127)</f>
        <v>0.27115773507920626</v>
      </c>
      <c r="I127">
        <f>(B127*B4+C127*C4+D127*D4+E127*E4+F127*F4)/SUM(B4:F4)</f>
        <v>-0.06584062985717985</v>
      </c>
    </row>
    <row r="128" spans="1:9" ht="12.75">
      <c r="A128" t="s">
        <v>87</v>
      </c>
      <c r="B128">
        <f>B88*10000/B62</f>
        <v>-0.022321107314330357</v>
      </c>
      <c r="C128">
        <f>C88*10000/C62</f>
        <v>-0.43018765248505964</v>
      </c>
      <c r="D128">
        <f>D88*10000/D62</f>
        <v>-0.2647977868785178</v>
      </c>
      <c r="E128">
        <f>E88*10000/E62</f>
        <v>0.0047815265230321535</v>
      </c>
      <c r="F128">
        <f>F88*10000/F62</f>
        <v>-0.38971227479127457</v>
      </c>
      <c r="G128">
        <f>AVERAGE(C128:E128)</f>
        <v>-0.23006797094684842</v>
      </c>
      <c r="H128">
        <f>STDEV(C128:E128)</f>
        <v>0.21955447332661907</v>
      </c>
      <c r="I128">
        <f>(B128*B4+C128*C4+D128*D4+E128*E4+F128*F4)/SUM(B4:F4)</f>
        <v>-0.22128804088490023</v>
      </c>
    </row>
    <row r="129" spans="1:9" ht="12.75">
      <c r="A129" t="s">
        <v>88</v>
      </c>
      <c r="B129">
        <f>B89*10000/B62</f>
        <v>-0.011936805721384666</v>
      </c>
      <c r="C129">
        <f>C89*10000/C62</f>
        <v>-0.13381960510820679</v>
      </c>
      <c r="D129">
        <f>D89*10000/D62</f>
        <v>0.08058215043333673</v>
      </c>
      <c r="E129">
        <f>E89*10000/E62</f>
        <v>-0.02172125620222553</v>
      </c>
      <c r="F129">
        <f>F89*10000/F62</f>
        <v>-0.0891833454111146</v>
      </c>
      <c r="G129">
        <f>AVERAGE(C129:E129)</f>
        <v>-0.02498623695903186</v>
      </c>
      <c r="H129">
        <f>STDEV(C129:E129)</f>
        <v>0.10723816144139493</v>
      </c>
      <c r="I129">
        <f>(B129*B4+C129*C4+D129*D4+E129*E4+F129*F4)/SUM(B4:F4)</f>
        <v>-0.03168651572196141</v>
      </c>
    </row>
    <row r="130" spans="1:9" ht="12.75">
      <c r="A130" t="s">
        <v>89</v>
      </c>
      <c r="B130">
        <f>B90*10000/B62</f>
        <v>0.00803820557824399</v>
      </c>
      <c r="C130">
        <f>C90*10000/C62</f>
        <v>0.09189546075251494</v>
      </c>
      <c r="D130">
        <f>D90*10000/D62</f>
        <v>0.008209599926180686</v>
      </c>
      <c r="E130">
        <f>E90*10000/E62</f>
        <v>0.06572023977139128</v>
      </c>
      <c r="F130">
        <f>F90*10000/F62</f>
        <v>0.29162788627018776</v>
      </c>
      <c r="G130">
        <f>AVERAGE(C130:E130)</f>
        <v>0.055275100150028976</v>
      </c>
      <c r="H130">
        <f>STDEV(C130:E130)</f>
        <v>0.04280953786066208</v>
      </c>
      <c r="I130">
        <f>(B130*B4+C130*C4+D130*D4+E130*E4+F130*F4)/SUM(B4:F4)</f>
        <v>0.07999463013742322</v>
      </c>
    </row>
    <row r="131" spans="1:9" ht="12.75">
      <c r="A131" t="s">
        <v>90</v>
      </c>
      <c r="B131">
        <f>B91*10000/B62</f>
        <v>-0.02204359063877203</v>
      </c>
      <c r="C131">
        <f>C91*10000/C62</f>
        <v>-0.05501618687127146</v>
      </c>
      <c r="D131">
        <f>D91*10000/D62</f>
        <v>-0.016926675679241297</v>
      </c>
      <c r="E131">
        <f>E91*10000/E62</f>
        <v>-0.03609327747248909</v>
      </c>
      <c r="F131">
        <f>F91*10000/F62</f>
        <v>-0.02044611658177391</v>
      </c>
      <c r="G131">
        <f>AVERAGE(C131:E131)</f>
        <v>-0.03601204667433395</v>
      </c>
      <c r="H131">
        <f>STDEV(C131:E131)</f>
        <v>0.019044885521941952</v>
      </c>
      <c r="I131">
        <f>(B131*B4+C131*C4+D131*D4+E131*E4+F131*F4)/SUM(B4:F4)</f>
        <v>-0.03191498741536634</v>
      </c>
    </row>
    <row r="132" spans="1:9" ht="12.75">
      <c r="A132" t="s">
        <v>91</v>
      </c>
      <c r="B132">
        <f>B92*10000/B62</f>
        <v>0.04613081510985581</v>
      </c>
      <c r="C132">
        <f>C92*10000/C62</f>
        <v>-0.031892090501880827</v>
      </c>
      <c r="D132">
        <f>D92*10000/D62</f>
        <v>-9.235899473121069E-05</v>
      </c>
      <c r="E132">
        <f>E92*10000/E62</f>
        <v>0.03097162131388754</v>
      </c>
      <c r="F132">
        <f>F92*10000/F62</f>
        <v>-0.01933210567294628</v>
      </c>
      <c r="G132">
        <f>AVERAGE(C132:E132)</f>
        <v>-0.00033760939424149855</v>
      </c>
      <c r="H132">
        <f>STDEV(C132:E132)</f>
        <v>0.03143257349681758</v>
      </c>
      <c r="I132">
        <f>(B132*B4+C132*C4+D132*D4+E132*E4+F132*F4)/SUM(B4:F4)</f>
        <v>0.0038559599797140403</v>
      </c>
    </row>
    <row r="133" spans="1:9" ht="12.75">
      <c r="A133" t="s">
        <v>92</v>
      </c>
      <c r="B133">
        <f>B93*10000/B62</f>
        <v>0.12451090118475769</v>
      </c>
      <c r="C133">
        <f>C93*10000/C62</f>
        <v>0.09435305546574708</v>
      </c>
      <c r="D133">
        <f>D93*10000/D62</f>
        <v>0.11635441137830707</v>
      </c>
      <c r="E133">
        <f>E93*10000/E62</f>
        <v>0.10036507388092407</v>
      </c>
      <c r="F133">
        <f>F93*10000/F62</f>
        <v>0.06279701506995461</v>
      </c>
      <c r="G133">
        <f>AVERAGE(C133:E133)</f>
        <v>0.10369084690832608</v>
      </c>
      <c r="H133">
        <f>STDEV(C133:E133)</f>
        <v>0.011371477044347723</v>
      </c>
      <c r="I133">
        <f>(B133*B4+C133*C4+D133*D4+E133*E4+F133*F4)/SUM(B4:F4)</f>
        <v>0.10124445987632853</v>
      </c>
    </row>
    <row r="134" spans="1:9" ht="12.75">
      <c r="A134" t="s">
        <v>93</v>
      </c>
      <c r="B134">
        <f>B94*10000/B62</f>
        <v>-0.028406691046868347</v>
      </c>
      <c r="C134">
        <f>C94*10000/C62</f>
        <v>-0.0067622261600955745</v>
      </c>
      <c r="D134">
        <f>D94*10000/D62</f>
        <v>-0.012085075265933741</v>
      </c>
      <c r="E134">
        <f>E94*10000/E62</f>
        <v>0.00784362102250678</v>
      </c>
      <c r="F134">
        <f>F94*10000/F62</f>
        <v>-0.019431335570261086</v>
      </c>
      <c r="G134">
        <f>AVERAGE(C134:E134)</f>
        <v>-0.0036678934678408457</v>
      </c>
      <c r="H134">
        <f>STDEV(C134:E134)</f>
        <v>0.010318401283483457</v>
      </c>
      <c r="I134">
        <f>(B134*B4+C134*C4+D134*D4+E134*E4+F134*F4)/SUM(B4:F4)</f>
        <v>-0.009353046969265628</v>
      </c>
    </row>
    <row r="135" spans="1:9" ht="12.75">
      <c r="A135" t="s">
        <v>94</v>
      </c>
      <c r="B135">
        <f>B95*10000/B62</f>
        <v>0.0007385065682580872</v>
      </c>
      <c r="C135">
        <f>C95*10000/C62</f>
        <v>-0.003816799540473381</v>
      </c>
      <c r="D135">
        <f>D95*10000/D62</f>
        <v>0.0024309341369281885</v>
      </c>
      <c r="E135">
        <f>E95*10000/E62</f>
        <v>0.0002993180555562332</v>
      </c>
      <c r="F135">
        <f>F95*10000/F62</f>
        <v>0.003325044537345577</v>
      </c>
      <c r="G135">
        <f>AVERAGE(C135:E135)</f>
        <v>-0.0003621824493296531</v>
      </c>
      <c r="H135">
        <f>STDEV(C135:E135)</f>
        <v>0.0031759614629915845</v>
      </c>
      <c r="I135">
        <f>(B135*B4+C135*C4+D135*D4+E135*E4+F135*F4)/SUM(B4:F4)</f>
        <v>0.00028888722620130984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2004-09-21T12:59:49Z</cp:lastPrinted>
  <dcterms:created xsi:type="dcterms:W3CDTF">2004-09-21T12:59:49Z</dcterms:created>
  <dcterms:modified xsi:type="dcterms:W3CDTF">2004-09-27T15:38:56Z</dcterms:modified>
  <cp:category/>
  <cp:version/>
  <cp:contentType/>
  <cp:contentStatus/>
</cp:coreProperties>
</file>