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<sst xmlns="http://schemas.openxmlformats.org/spreadsheetml/2006/main" count="202" uniqueCount="97">
  <si>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22/09/2004       08:02:27</t>
  </si>
  <si>
    <t>LISSNER</t>
  </si>
  <si>
    <t>HCMQAP324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</si>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</sst>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-0.002265</v>
      </c>
      <c r="C4" s="13">
        <v>-0.003757</v>
      </c>
      <c r="D4" s="13">
        <v>-0.003756</v>
      </c>
      <c r="E4" s="13">
        <v>-0.003756</v>
      </c>
      <c r="F4" s="24">
        <v>-0.002081</v>
      </c>
      <c r="G4" s="34">
        <v>-0.01171</v>
      </c>
    </row>
    <row r="5" spans="1:7" ht="12.75" thickBot="1">
      <c r="A5" s="44" t="s">
        <v>13</v>
      </c>
      <c r="B5" s="45">
        <v>4.691419</v>
      </c>
      <c r="C5" s="46">
        <v>2.09116</v>
      </c>
      <c r="D5" s="46">
        <v>-0.211951</v>
      </c>
      <c r="E5" s="46">
        <v>-2.144618</v>
      </c>
      <c r="F5" s="47">
        <v>-4.783633</v>
      </c>
      <c r="G5" s="48">
        <v>9.668692</v>
      </c>
    </row>
    <row r="6" spans="1:7" ht="12.75" thickTop="1">
      <c r="A6" s="6" t="s">
        <v>14</v>
      </c>
      <c r="B6" s="39">
        <v>112.555</v>
      </c>
      <c r="C6" s="40">
        <v>-26.75564</v>
      </c>
      <c r="D6" s="40">
        <v>38.30056</v>
      </c>
      <c r="E6" s="40">
        <v>-96.32894</v>
      </c>
      <c r="F6" s="41">
        <v>30.65197</v>
      </c>
      <c r="G6" s="42">
        <v>0.01717932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-0.2663584</v>
      </c>
      <c r="C8" s="14">
        <v>-0.5268828</v>
      </c>
      <c r="D8" s="14">
        <v>-2.624169</v>
      </c>
      <c r="E8" s="14">
        <v>-2.822922</v>
      </c>
      <c r="F8" s="25">
        <v>-3.611395</v>
      </c>
      <c r="G8" s="35">
        <v>-1.956928</v>
      </c>
    </row>
    <row r="9" spans="1:7" ht="12">
      <c r="A9" s="20" t="s">
        <v>17</v>
      </c>
      <c r="B9" s="29">
        <v>0.3003036</v>
      </c>
      <c r="C9" s="14">
        <v>0.2636701</v>
      </c>
      <c r="D9" s="14">
        <v>0.1341881</v>
      </c>
      <c r="E9" s="14">
        <v>-0.3305604</v>
      </c>
      <c r="F9" s="25">
        <v>-1.498106</v>
      </c>
      <c r="G9" s="35">
        <v>-0.1400015</v>
      </c>
    </row>
    <row r="10" spans="1:7" ht="12">
      <c r="A10" s="20" t="s">
        <v>18</v>
      </c>
      <c r="B10" s="29">
        <v>-0.1024017</v>
      </c>
      <c r="C10" s="14">
        <v>-1.153597</v>
      </c>
      <c r="D10" s="14">
        <v>0.08272946</v>
      </c>
      <c r="E10" s="14">
        <v>-0.4268858</v>
      </c>
      <c r="F10" s="25">
        <v>-0.269014</v>
      </c>
      <c r="G10" s="35">
        <v>-0.4110049</v>
      </c>
    </row>
    <row r="11" spans="1:7" ht="12">
      <c r="A11" s="21" t="s">
        <v>19</v>
      </c>
      <c r="B11" s="31">
        <v>2.466224</v>
      </c>
      <c r="C11" s="16">
        <v>1.409088</v>
      </c>
      <c r="D11" s="16">
        <v>1.079956</v>
      </c>
      <c r="E11" s="16">
        <v>0.9117177</v>
      </c>
      <c r="F11" s="27">
        <v>13.75539</v>
      </c>
      <c r="G11" s="37">
        <v>3.00886</v>
      </c>
    </row>
    <row r="12" spans="1:7" ht="12">
      <c r="A12" s="20" t="s">
        <v>20</v>
      </c>
      <c r="B12" s="29">
        <v>0.04207663</v>
      </c>
      <c r="C12" s="14">
        <v>-0.4794484</v>
      </c>
      <c r="D12" s="14">
        <v>-0.1773416</v>
      </c>
      <c r="E12" s="14">
        <v>-0.7138561</v>
      </c>
      <c r="F12" s="25">
        <v>-0.08878832</v>
      </c>
      <c r="G12" s="35">
        <v>-0.3354501</v>
      </c>
    </row>
    <row r="13" spans="1:7" ht="12">
      <c r="A13" s="20" t="s">
        <v>21</v>
      </c>
      <c r="B13" s="29">
        <v>0.06128974</v>
      </c>
      <c r="C13" s="14">
        <v>-0.05987842</v>
      </c>
      <c r="D13" s="14">
        <v>-0.05606454</v>
      </c>
      <c r="E13" s="14">
        <v>0.004009733</v>
      </c>
      <c r="F13" s="25">
        <v>-0.3833283</v>
      </c>
      <c r="G13" s="35">
        <v>-0.06915334</v>
      </c>
    </row>
    <row r="14" spans="1:7" ht="12">
      <c r="A14" s="20" t="s">
        <v>22</v>
      </c>
      <c r="B14" s="29">
        <v>-0.1101422</v>
      </c>
      <c r="C14" s="14">
        <v>-0.1183798</v>
      </c>
      <c r="D14" s="14">
        <v>-0.1344182</v>
      </c>
      <c r="E14" s="14">
        <v>-0.063606</v>
      </c>
      <c r="F14" s="25">
        <v>0.02110198</v>
      </c>
      <c r="G14" s="35">
        <v>-0.08928368</v>
      </c>
    </row>
    <row r="15" spans="1:7" ht="12">
      <c r="A15" s="21" t="s">
        <v>23</v>
      </c>
      <c r="B15" s="31">
        <v>-0.3410151</v>
      </c>
      <c r="C15" s="16">
        <v>-0.1051124</v>
      </c>
      <c r="D15" s="16">
        <v>-0.06816405</v>
      </c>
      <c r="E15" s="16">
        <v>-0.09309234</v>
      </c>
      <c r="F15" s="27">
        <v>-0.3573095</v>
      </c>
      <c r="G15" s="37">
        <v>-0.1611835</v>
      </c>
    </row>
    <row r="16" spans="1:7" ht="12">
      <c r="A16" s="20" t="s">
        <v>24</v>
      </c>
      <c r="B16" s="29">
        <v>-0.01241875</v>
      </c>
      <c r="C16" s="14">
        <v>-0.03600751</v>
      </c>
      <c r="D16" s="14">
        <v>-0.001013769</v>
      </c>
      <c r="E16" s="14">
        <v>-0.02437258</v>
      </c>
      <c r="F16" s="25">
        <v>-0.03140189</v>
      </c>
      <c r="G16" s="35">
        <v>-0.02075664</v>
      </c>
    </row>
    <row r="17" spans="1:7" ht="12">
      <c r="A17" s="20" t="s">
        <v>25</v>
      </c>
      <c r="B17" s="29">
        <v>-0.05997712</v>
      </c>
      <c r="C17" s="14">
        <v>-0.04184372</v>
      </c>
      <c r="D17" s="14">
        <v>-0.06027858</v>
      </c>
      <c r="E17" s="14">
        <v>-0.04527144</v>
      </c>
      <c r="F17" s="25">
        <v>-0.04964539</v>
      </c>
      <c r="G17" s="35">
        <v>-0.05078076</v>
      </c>
    </row>
    <row r="18" spans="1:7" ht="12">
      <c r="A18" s="20" t="s">
        <v>26</v>
      </c>
      <c r="B18" s="29">
        <v>-0.00649277</v>
      </c>
      <c r="C18" s="14">
        <v>0.04864456</v>
      </c>
      <c r="D18" s="14">
        <v>0.02250819</v>
      </c>
      <c r="E18" s="14">
        <v>0.07682597</v>
      </c>
      <c r="F18" s="25">
        <v>-0.007907343</v>
      </c>
      <c r="G18" s="35">
        <v>0.03357142</v>
      </c>
    </row>
    <row r="19" spans="1:7" ht="12">
      <c r="A19" s="21" t="s">
        <v>27</v>
      </c>
      <c r="B19" s="31">
        <v>-0.2109909</v>
      </c>
      <c r="C19" s="16">
        <v>-0.1875622</v>
      </c>
      <c r="D19" s="16">
        <v>-0.1998009</v>
      </c>
      <c r="E19" s="16">
        <v>-0.1910669</v>
      </c>
      <c r="F19" s="27">
        <v>-0.1533802</v>
      </c>
      <c r="G19" s="37">
        <v>-0.1901892</v>
      </c>
    </row>
    <row r="20" spans="1:7" ht="12.75" thickBot="1">
      <c r="A20" s="44" t="s">
        <v>28</v>
      </c>
      <c r="B20" s="45">
        <v>-0.002219306</v>
      </c>
      <c r="C20" s="46">
        <v>0.004003146</v>
      </c>
      <c r="D20" s="46">
        <v>0.005209383</v>
      </c>
      <c r="E20" s="46">
        <v>0.0002654375</v>
      </c>
      <c r="F20" s="47">
        <v>-0.004326402</v>
      </c>
      <c r="G20" s="48">
        <v>0.001380949</v>
      </c>
    </row>
    <row r="21" spans="1:7" ht="12.75" thickTop="1">
      <c r="A21" s="6" t="s">
        <v>29</v>
      </c>
      <c r="B21" s="39">
        <v>-24.0952</v>
      </c>
      <c r="C21" s="40">
        <v>22.69528</v>
      </c>
      <c r="D21" s="40">
        <v>3.327727</v>
      </c>
      <c r="E21" s="40">
        <v>23.18526</v>
      </c>
      <c r="F21" s="41">
        <v>-62.54132</v>
      </c>
      <c r="G21" s="43">
        <v>0.008176294</v>
      </c>
    </row>
    <row r="22" spans="1:7" ht="12">
      <c r="A22" s="20" t="s">
        <v>30</v>
      </c>
      <c r="B22" s="29">
        <v>93.83113</v>
      </c>
      <c r="C22" s="14">
        <v>41.82344</v>
      </c>
      <c r="D22" s="14">
        <v>-4.239013</v>
      </c>
      <c r="E22" s="14">
        <v>-42.89262</v>
      </c>
      <c r="F22" s="25">
        <v>-95.67558</v>
      </c>
      <c r="G22" s="36">
        <v>0</v>
      </c>
    </row>
    <row r="23" spans="1:7" ht="12">
      <c r="A23" s="20" t="s">
        <v>31</v>
      </c>
      <c r="B23" s="29">
        <v>-0.04936513</v>
      </c>
      <c r="C23" s="14">
        <v>0.7866054</v>
      </c>
      <c r="D23" s="14">
        <v>0.1382879</v>
      </c>
      <c r="E23" s="14">
        <v>-0.8386541</v>
      </c>
      <c r="F23" s="25">
        <v>3.0699</v>
      </c>
      <c r="G23" s="35">
        <v>0.4226066</v>
      </c>
    </row>
    <row r="24" spans="1:7" ht="12">
      <c r="A24" s="20" t="s">
        <v>32</v>
      </c>
      <c r="B24" s="29">
        <v>1.497561</v>
      </c>
      <c r="C24" s="14">
        <v>1.755996</v>
      </c>
      <c r="D24" s="14">
        <v>1.349749</v>
      </c>
      <c r="E24" s="14">
        <v>1.919532</v>
      </c>
      <c r="F24" s="25">
        <v>1.146584</v>
      </c>
      <c r="G24" s="35">
        <v>1.578902</v>
      </c>
    </row>
    <row r="25" spans="1:7" ht="12">
      <c r="A25" s="20" t="s">
        <v>33</v>
      </c>
      <c r="B25" s="29">
        <v>0.08748667</v>
      </c>
      <c r="C25" s="14">
        <v>0.5952597</v>
      </c>
      <c r="D25" s="14">
        <v>0.197824</v>
      </c>
      <c r="E25" s="14">
        <v>-0.3293616</v>
      </c>
      <c r="F25" s="25">
        <v>-3.349479</v>
      </c>
      <c r="G25" s="35">
        <v>-0.3221255</v>
      </c>
    </row>
    <row r="26" spans="1:7" ht="12">
      <c r="A26" s="21" t="s">
        <v>34</v>
      </c>
      <c r="B26" s="31">
        <v>0.7345116</v>
      </c>
      <c r="C26" s="16">
        <v>-0.166888</v>
      </c>
      <c r="D26" s="16">
        <v>-0.0474378</v>
      </c>
      <c r="E26" s="16">
        <v>0.2704615</v>
      </c>
      <c r="F26" s="27">
        <v>2.045371</v>
      </c>
      <c r="G26" s="37">
        <v>0.3929827</v>
      </c>
    </row>
    <row r="27" spans="1:7" ht="12">
      <c r="A27" s="20" t="s">
        <v>35</v>
      </c>
      <c r="B27" s="29">
        <v>0.442069</v>
      </c>
      <c r="C27" s="14">
        <v>0.1539059</v>
      </c>
      <c r="D27" s="14">
        <v>-0.09280227</v>
      </c>
      <c r="E27" s="14">
        <v>-0.2136656</v>
      </c>
      <c r="F27" s="25">
        <v>-0.1558541</v>
      </c>
      <c r="G27" s="35">
        <v>0.006622359</v>
      </c>
    </row>
    <row r="28" spans="1:7" ht="12">
      <c r="A28" s="20" t="s">
        <v>36</v>
      </c>
      <c r="B28" s="29">
        <v>0.001241355</v>
      </c>
      <c r="C28" s="14">
        <v>0.3017571</v>
      </c>
      <c r="D28" s="14">
        <v>0.1883672</v>
      </c>
      <c r="E28" s="14">
        <v>0.2922402</v>
      </c>
      <c r="F28" s="25">
        <v>0.1178002</v>
      </c>
      <c r="G28" s="35">
        <v>0.2040736</v>
      </c>
    </row>
    <row r="29" spans="1:7" ht="12">
      <c r="A29" s="20" t="s">
        <v>37</v>
      </c>
      <c r="B29" s="29">
        <v>-0.009462617</v>
      </c>
      <c r="C29" s="14">
        <v>0.1188805</v>
      </c>
      <c r="D29" s="14">
        <v>0.02777968</v>
      </c>
      <c r="E29" s="14">
        <v>-0.0347386</v>
      </c>
      <c r="F29" s="25">
        <v>-0.05038192</v>
      </c>
      <c r="G29" s="35">
        <v>0.01882544</v>
      </c>
    </row>
    <row r="30" spans="1:7" ht="12">
      <c r="A30" s="21" t="s">
        <v>38</v>
      </c>
      <c r="B30" s="31">
        <v>0.05550074</v>
      </c>
      <c r="C30" s="16">
        <v>0.06513558</v>
      </c>
      <c r="D30" s="16">
        <v>0.09731176</v>
      </c>
      <c r="E30" s="16">
        <v>0.01517496</v>
      </c>
      <c r="F30" s="27">
        <v>0.3920326</v>
      </c>
      <c r="G30" s="37">
        <v>0.1029895</v>
      </c>
    </row>
    <row r="31" spans="1:7" ht="12">
      <c r="A31" s="20" t="s">
        <v>39</v>
      </c>
      <c r="B31" s="29">
        <v>0.02734161</v>
      </c>
      <c r="C31" s="14">
        <v>0.01711633</v>
      </c>
      <c r="D31" s="14">
        <v>-0.01457352</v>
      </c>
      <c r="E31" s="14">
        <v>-0.01842571</v>
      </c>
      <c r="F31" s="25">
        <v>0.0262466</v>
      </c>
      <c r="G31" s="35">
        <v>0.003639728</v>
      </c>
    </row>
    <row r="32" spans="1:7" ht="12">
      <c r="A32" s="20" t="s">
        <v>40</v>
      </c>
      <c r="B32" s="29">
        <v>0.0218258</v>
      </c>
      <c r="C32" s="14">
        <v>0.03769168</v>
      </c>
      <c r="D32" s="14">
        <v>0.03017883</v>
      </c>
      <c r="E32" s="14">
        <v>0.04297527</v>
      </c>
      <c r="F32" s="25">
        <v>0.01998438</v>
      </c>
      <c r="G32" s="35">
        <v>0.03248161</v>
      </c>
    </row>
    <row r="33" spans="1:7" ht="12">
      <c r="A33" s="20" t="s">
        <v>41</v>
      </c>
      <c r="B33" s="29">
        <v>0.1462715</v>
      </c>
      <c r="C33" s="14">
        <v>0.1159422</v>
      </c>
      <c r="D33" s="14">
        <v>0.1189934</v>
      </c>
      <c r="E33" s="14">
        <v>0.09901698</v>
      </c>
      <c r="F33" s="25">
        <v>0.08782046</v>
      </c>
      <c r="G33" s="35">
        <v>0.1132662</v>
      </c>
    </row>
    <row r="34" spans="1:7" ht="12">
      <c r="A34" s="21" t="s">
        <v>42</v>
      </c>
      <c r="B34" s="31">
        <v>-0.02014986</v>
      </c>
      <c r="C34" s="16">
        <v>-0.01938477</v>
      </c>
      <c r="D34" s="16">
        <v>-0.004422221</v>
      </c>
      <c r="E34" s="16">
        <v>-0.004849589</v>
      </c>
      <c r="F34" s="27">
        <v>-0.01609603</v>
      </c>
      <c r="G34" s="37">
        <v>-0.01201707</v>
      </c>
    </row>
    <row r="35" spans="1:7" ht="12.75" thickBot="1">
      <c r="A35" s="22" t="s">
        <v>43</v>
      </c>
      <c r="B35" s="32">
        <v>-0.003720201</v>
      </c>
      <c r="C35" s="17">
        <v>0.0007708075</v>
      </c>
      <c r="D35" s="17">
        <v>0.003673736</v>
      </c>
      <c r="E35" s="17">
        <v>0.0047151</v>
      </c>
      <c r="F35" s="28">
        <v>0.003078074</v>
      </c>
      <c r="G35" s="38">
        <v>0.002074247</v>
      </c>
    </row>
    <row r="36" spans="1:7" ht="12">
      <c r="A36" s="4" t="s">
        <v>44</v>
      </c>
      <c r="B36" s="3">
        <v>22.20764</v>
      </c>
      <c r="C36" s="3">
        <v>22.20154</v>
      </c>
      <c r="D36" s="3">
        <v>22.20154</v>
      </c>
      <c r="E36" s="3">
        <v>22.19544</v>
      </c>
      <c r="F36" s="3">
        <v>22.19849</v>
      </c>
      <c r="G36" s="3"/>
    </row>
    <row r="37" spans="1:6" ht="12">
      <c r="A37" s="4" t="s">
        <v>45</v>
      </c>
      <c r="B37" s="2">
        <v>-0.2731323</v>
      </c>
      <c r="C37" s="2">
        <v>-0.2466838</v>
      </c>
      <c r="D37" s="2">
        <v>-0.231425</v>
      </c>
      <c r="E37" s="2">
        <v>-0.2207438</v>
      </c>
      <c r="F37" s="2">
        <v>-0.2080282</v>
      </c>
    </row>
    <row r="38" spans="1:7" ht="12">
      <c r="A38" s="4" t="s">
        <v>52</v>
      </c>
      <c r="B38" s="2">
        <v>-0.0001909424</v>
      </c>
      <c r="C38" s="2">
        <v>4.532243E-05</v>
      </c>
      <c r="D38" s="2">
        <v>-6.510855E-05</v>
      </c>
      <c r="E38" s="2">
        <v>0.0001639252</v>
      </c>
      <c r="F38" s="2">
        <v>-5.312071E-05</v>
      </c>
      <c r="G38" s="2">
        <v>0.0003426795</v>
      </c>
    </row>
    <row r="39" spans="1:7" ht="12.75" thickBot="1">
      <c r="A39" s="4" t="s">
        <v>53</v>
      </c>
      <c r="B39" s="2">
        <v>4.275348E-05</v>
      </c>
      <c r="C39" s="2">
        <v>-3.877153E-05</v>
      </c>
      <c r="D39" s="2">
        <v>0</v>
      </c>
      <c r="E39" s="2">
        <v>-3.871182E-05</v>
      </c>
      <c r="F39" s="2">
        <v>0.000105812</v>
      </c>
      <c r="G39" s="2">
        <v>0.001121967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3.117375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0.003757</v>
      </c>
      <c r="D4">
        <v>0.003756</v>
      </c>
      <c r="E4">
        <v>0.003756</v>
      </c>
      <c r="F4">
        <v>0.002081</v>
      </c>
      <c r="G4">
        <v>0.01171</v>
      </c>
    </row>
    <row r="5" spans="1:7" ht="12.75">
      <c r="A5" t="s">
        <v>13</v>
      </c>
      <c r="B5">
        <v>4.691419</v>
      </c>
      <c r="C5">
        <v>2.09116</v>
      </c>
      <c r="D5">
        <v>-0.211951</v>
      </c>
      <c r="E5">
        <v>-2.144618</v>
      </c>
      <c r="F5">
        <v>-4.783633</v>
      </c>
      <c r="G5">
        <v>9.668692</v>
      </c>
    </row>
    <row r="6" spans="1:7" ht="12.75">
      <c r="A6" t="s">
        <v>14</v>
      </c>
      <c r="B6" s="49">
        <v>112.555</v>
      </c>
      <c r="C6" s="49">
        <v>-26.75564</v>
      </c>
      <c r="D6" s="49">
        <v>38.30056</v>
      </c>
      <c r="E6" s="49">
        <v>-96.32894</v>
      </c>
      <c r="F6" s="49">
        <v>30.65197</v>
      </c>
      <c r="G6" s="49">
        <v>0.01717932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-0.2663584</v>
      </c>
      <c r="C8" s="49">
        <v>-0.5268828</v>
      </c>
      <c r="D8" s="49">
        <v>-2.624169</v>
      </c>
      <c r="E8" s="49">
        <v>-2.822922</v>
      </c>
      <c r="F8" s="49">
        <v>-3.611395</v>
      </c>
      <c r="G8" s="49">
        <v>-1.956928</v>
      </c>
    </row>
    <row r="9" spans="1:7" ht="12.75">
      <c r="A9" t="s">
        <v>17</v>
      </c>
      <c r="B9" s="49">
        <v>0.3003036</v>
      </c>
      <c r="C9" s="49">
        <v>0.2636701</v>
      </c>
      <c r="D9" s="49">
        <v>0.1341881</v>
      </c>
      <c r="E9" s="49">
        <v>-0.3305604</v>
      </c>
      <c r="F9" s="49">
        <v>-1.498106</v>
      </c>
      <c r="G9" s="49">
        <v>-0.1400015</v>
      </c>
    </row>
    <row r="10" spans="1:7" ht="12.75">
      <c r="A10" t="s">
        <v>18</v>
      </c>
      <c r="B10" s="49">
        <v>-0.1024017</v>
      </c>
      <c r="C10" s="49">
        <v>-1.153597</v>
      </c>
      <c r="D10" s="49">
        <v>0.08272946</v>
      </c>
      <c r="E10" s="49">
        <v>-0.4268858</v>
      </c>
      <c r="F10" s="49">
        <v>-0.269014</v>
      </c>
      <c r="G10" s="49">
        <v>-0.4110049</v>
      </c>
    </row>
    <row r="11" spans="1:7" ht="12.75">
      <c r="A11" t="s">
        <v>19</v>
      </c>
      <c r="B11" s="49">
        <v>2.466224</v>
      </c>
      <c r="C11" s="49">
        <v>1.409088</v>
      </c>
      <c r="D11" s="49">
        <v>1.079956</v>
      </c>
      <c r="E11" s="49">
        <v>0.9117177</v>
      </c>
      <c r="F11" s="49">
        <v>13.75539</v>
      </c>
      <c r="G11" s="49">
        <v>3.00886</v>
      </c>
    </row>
    <row r="12" spans="1:7" ht="12.75">
      <c r="A12" t="s">
        <v>20</v>
      </c>
      <c r="B12" s="49">
        <v>0.04207663</v>
      </c>
      <c r="C12" s="49">
        <v>-0.4794484</v>
      </c>
      <c r="D12" s="49">
        <v>-0.1773416</v>
      </c>
      <c r="E12" s="49">
        <v>-0.7138561</v>
      </c>
      <c r="F12" s="49">
        <v>-0.08878832</v>
      </c>
      <c r="G12" s="49">
        <v>-0.3354501</v>
      </c>
    </row>
    <row r="13" spans="1:7" ht="12.75">
      <c r="A13" t="s">
        <v>21</v>
      </c>
      <c r="B13" s="49">
        <v>0.06128974</v>
      </c>
      <c r="C13" s="49">
        <v>-0.05987842</v>
      </c>
      <c r="D13" s="49">
        <v>-0.05606454</v>
      </c>
      <c r="E13" s="49">
        <v>0.004009733</v>
      </c>
      <c r="F13" s="49">
        <v>-0.3833283</v>
      </c>
      <c r="G13" s="49">
        <v>-0.06915334</v>
      </c>
    </row>
    <row r="14" spans="1:7" ht="12.75">
      <c r="A14" t="s">
        <v>22</v>
      </c>
      <c r="B14" s="49">
        <v>-0.1101422</v>
      </c>
      <c r="C14" s="49">
        <v>-0.1183798</v>
      </c>
      <c r="D14" s="49">
        <v>-0.1344182</v>
      </c>
      <c r="E14" s="49">
        <v>-0.063606</v>
      </c>
      <c r="F14" s="49">
        <v>0.02110198</v>
      </c>
      <c r="G14" s="49">
        <v>-0.08928368</v>
      </c>
    </row>
    <row r="15" spans="1:7" ht="12.75">
      <c r="A15" t="s">
        <v>23</v>
      </c>
      <c r="B15" s="49">
        <v>-0.3410151</v>
      </c>
      <c r="C15" s="49">
        <v>-0.1051124</v>
      </c>
      <c r="D15" s="49">
        <v>-0.06816405</v>
      </c>
      <c r="E15" s="49">
        <v>-0.09309234</v>
      </c>
      <c r="F15" s="49">
        <v>-0.3573095</v>
      </c>
      <c r="G15" s="49">
        <v>-0.1611835</v>
      </c>
    </row>
    <row r="16" spans="1:7" ht="12.75">
      <c r="A16" t="s">
        <v>24</v>
      </c>
      <c r="B16" s="49">
        <v>-0.01241875</v>
      </c>
      <c r="C16" s="49">
        <v>-0.03600751</v>
      </c>
      <c r="D16" s="49">
        <v>-0.001013769</v>
      </c>
      <c r="E16" s="49">
        <v>-0.02437258</v>
      </c>
      <c r="F16" s="49">
        <v>-0.03140189</v>
      </c>
      <c r="G16" s="49">
        <v>-0.02075664</v>
      </c>
    </row>
    <row r="17" spans="1:7" ht="12.75">
      <c r="A17" t="s">
        <v>25</v>
      </c>
      <c r="B17" s="49">
        <v>-0.05997712</v>
      </c>
      <c r="C17" s="49">
        <v>-0.04184372</v>
      </c>
      <c r="D17" s="49">
        <v>-0.06027858</v>
      </c>
      <c r="E17" s="49">
        <v>-0.04527144</v>
      </c>
      <c r="F17" s="49">
        <v>-0.04964539</v>
      </c>
      <c r="G17" s="49">
        <v>-0.05078076</v>
      </c>
    </row>
    <row r="18" spans="1:7" ht="12.75">
      <c r="A18" t="s">
        <v>26</v>
      </c>
      <c r="B18" s="49">
        <v>-0.00649277</v>
      </c>
      <c r="C18" s="49">
        <v>0.04864456</v>
      </c>
      <c r="D18" s="49">
        <v>0.02250819</v>
      </c>
      <c r="E18" s="49">
        <v>0.07682597</v>
      </c>
      <c r="F18" s="49">
        <v>-0.007907343</v>
      </c>
      <c r="G18" s="49">
        <v>0.03357142</v>
      </c>
    </row>
    <row r="19" spans="1:7" ht="12.75">
      <c r="A19" t="s">
        <v>27</v>
      </c>
      <c r="B19" s="49">
        <v>-0.2109909</v>
      </c>
      <c r="C19" s="49">
        <v>-0.1875622</v>
      </c>
      <c r="D19" s="49">
        <v>-0.1998009</v>
      </c>
      <c r="E19" s="49">
        <v>-0.1910669</v>
      </c>
      <c r="F19" s="49">
        <v>-0.1533802</v>
      </c>
      <c r="G19" s="49">
        <v>-0.1901892</v>
      </c>
    </row>
    <row r="20" spans="1:7" ht="12.75">
      <c r="A20" t="s">
        <v>28</v>
      </c>
      <c r="B20" s="49">
        <v>-0.002219306</v>
      </c>
      <c r="C20" s="49">
        <v>0.004003146</v>
      </c>
      <c r="D20" s="49">
        <v>0.005209383</v>
      </c>
      <c r="E20" s="49">
        <v>0.0002654375</v>
      </c>
      <c r="F20" s="49">
        <v>-0.004326402</v>
      </c>
      <c r="G20" s="49">
        <v>0.001380949</v>
      </c>
    </row>
    <row r="21" spans="1:7" ht="12.75">
      <c r="A21" t="s">
        <v>29</v>
      </c>
      <c r="B21" s="49">
        <v>-24.0952</v>
      </c>
      <c r="C21" s="49">
        <v>22.69528</v>
      </c>
      <c r="D21" s="49">
        <v>3.327727</v>
      </c>
      <c r="E21" s="49">
        <v>23.18526</v>
      </c>
      <c r="F21" s="49">
        <v>-62.54132</v>
      </c>
      <c r="G21" s="49">
        <v>0.008176294</v>
      </c>
    </row>
    <row r="22" spans="1:7" ht="12.75">
      <c r="A22" t="s">
        <v>30</v>
      </c>
      <c r="B22" s="49">
        <v>93.83113</v>
      </c>
      <c r="C22" s="49">
        <v>41.82344</v>
      </c>
      <c r="D22" s="49">
        <v>-4.239013</v>
      </c>
      <c r="E22" s="49">
        <v>-42.89262</v>
      </c>
      <c r="F22" s="49">
        <v>-95.67558</v>
      </c>
      <c r="G22" s="49">
        <v>0</v>
      </c>
    </row>
    <row r="23" spans="1:7" ht="12.75">
      <c r="A23" t="s">
        <v>31</v>
      </c>
      <c r="B23" s="49">
        <v>-0.04936513</v>
      </c>
      <c r="C23" s="49">
        <v>0.7866054</v>
      </c>
      <c r="D23" s="49">
        <v>0.1382879</v>
      </c>
      <c r="E23" s="49">
        <v>-0.8386541</v>
      </c>
      <c r="F23" s="49">
        <v>3.0699</v>
      </c>
      <c r="G23" s="49">
        <v>0.4226066</v>
      </c>
    </row>
    <row r="24" spans="1:7" ht="12.75">
      <c r="A24" t="s">
        <v>32</v>
      </c>
      <c r="B24" s="49">
        <v>1.497561</v>
      </c>
      <c r="C24" s="49">
        <v>1.755996</v>
      </c>
      <c r="D24" s="49">
        <v>1.349749</v>
      </c>
      <c r="E24" s="49">
        <v>1.919532</v>
      </c>
      <c r="F24" s="49">
        <v>1.146584</v>
      </c>
      <c r="G24" s="49">
        <v>1.578902</v>
      </c>
    </row>
    <row r="25" spans="1:7" ht="12.75">
      <c r="A25" t="s">
        <v>33</v>
      </c>
      <c r="B25" s="49">
        <v>0.08748667</v>
      </c>
      <c r="C25" s="49">
        <v>0.5952597</v>
      </c>
      <c r="D25" s="49">
        <v>0.197824</v>
      </c>
      <c r="E25" s="49">
        <v>-0.3293616</v>
      </c>
      <c r="F25" s="49">
        <v>-3.349479</v>
      </c>
      <c r="G25" s="49">
        <v>-0.3221255</v>
      </c>
    </row>
    <row r="26" spans="1:7" ht="12.75">
      <c r="A26" t="s">
        <v>34</v>
      </c>
      <c r="B26" s="49">
        <v>0.7345116</v>
      </c>
      <c r="C26" s="49">
        <v>-0.166888</v>
      </c>
      <c r="D26" s="49">
        <v>-0.0474378</v>
      </c>
      <c r="E26" s="49">
        <v>0.2704615</v>
      </c>
      <c r="F26" s="49">
        <v>2.045371</v>
      </c>
      <c r="G26" s="49">
        <v>0.3929827</v>
      </c>
    </row>
    <row r="27" spans="1:7" ht="12.75">
      <c r="A27" t="s">
        <v>35</v>
      </c>
      <c r="B27" s="49">
        <v>0.442069</v>
      </c>
      <c r="C27" s="49">
        <v>0.1539059</v>
      </c>
      <c r="D27" s="49">
        <v>-0.09280227</v>
      </c>
      <c r="E27" s="49">
        <v>-0.2136656</v>
      </c>
      <c r="F27" s="49">
        <v>-0.1558541</v>
      </c>
      <c r="G27" s="49">
        <v>0.006622359</v>
      </c>
    </row>
    <row r="28" spans="1:7" ht="12.75">
      <c r="A28" t="s">
        <v>36</v>
      </c>
      <c r="B28" s="49">
        <v>0.001241355</v>
      </c>
      <c r="C28" s="49">
        <v>0.3017571</v>
      </c>
      <c r="D28" s="49">
        <v>0.1883672</v>
      </c>
      <c r="E28" s="49">
        <v>0.2922402</v>
      </c>
      <c r="F28" s="49">
        <v>0.1178002</v>
      </c>
      <c r="G28" s="49">
        <v>0.2040736</v>
      </c>
    </row>
    <row r="29" spans="1:7" ht="12.75">
      <c r="A29" t="s">
        <v>37</v>
      </c>
      <c r="B29" s="49">
        <v>-0.009462617</v>
      </c>
      <c r="C29" s="49">
        <v>0.1188805</v>
      </c>
      <c r="D29" s="49">
        <v>0.02777968</v>
      </c>
      <c r="E29" s="49">
        <v>-0.0347386</v>
      </c>
      <c r="F29" s="49">
        <v>-0.05038192</v>
      </c>
      <c r="G29" s="49">
        <v>0.01882544</v>
      </c>
    </row>
    <row r="30" spans="1:7" ht="12.75">
      <c r="A30" t="s">
        <v>38</v>
      </c>
      <c r="B30" s="49">
        <v>0.05550074</v>
      </c>
      <c r="C30" s="49">
        <v>0.06513558</v>
      </c>
      <c r="D30" s="49">
        <v>0.09731176</v>
      </c>
      <c r="E30" s="49">
        <v>0.01517496</v>
      </c>
      <c r="F30" s="49">
        <v>0.3920326</v>
      </c>
      <c r="G30" s="49">
        <v>0.1029895</v>
      </c>
    </row>
    <row r="31" spans="1:7" ht="12.75">
      <c r="A31" t="s">
        <v>39</v>
      </c>
      <c r="B31" s="49">
        <v>0.02734161</v>
      </c>
      <c r="C31" s="49">
        <v>0.01711633</v>
      </c>
      <c r="D31" s="49">
        <v>-0.01457352</v>
      </c>
      <c r="E31" s="49">
        <v>-0.01842571</v>
      </c>
      <c r="F31" s="49">
        <v>0.0262466</v>
      </c>
      <c r="G31" s="49">
        <v>0.003639728</v>
      </c>
    </row>
    <row r="32" spans="1:7" ht="12.75">
      <c r="A32" t="s">
        <v>40</v>
      </c>
      <c r="B32" s="49">
        <v>0.0218258</v>
      </c>
      <c r="C32" s="49">
        <v>0.03769168</v>
      </c>
      <c r="D32" s="49">
        <v>0.03017883</v>
      </c>
      <c r="E32" s="49">
        <v>0.04297527</v>
      </c>
      <c r="F32" s="49">
        <v>0.01998438</v>
      </c>
      <c r="G32" s="49">
        <v>0.03248161</v>
      </c>
    </row>
    <row r="33" spans="1:7" ht="12.75">
      <c r="A33" t="s">
        <v>41</v>
      </c>
      <c r="B33" s="49">
        <v>0.1462715</v>
      </c>
      <c r="C33" s="49">
        <v>0.1159422</v>
      </c>
      <c r="D33" s="49">
        <v>0.1189934</v>
      </c>
      <c r="E33" s="49">
        <v>0.09901698</v>
      </c>
      <c r="F33" s="49">
        <v>0.08782046</v>
      </c>
      <c r="G33" s="49">
        <v>0.1132662</v>
      </c>
    </row>
    <row r="34" spans="1:7" ht="12.75">
      <c r="A34" t="s">
        <v>42</v>
      </c>
      <c r="B34" s="49">
        <v>-0.02014986</v>
      </c>
      <c r="C34" s="49">
        <v>-0.01938477</v>
      </c>
      <c r="D34" s="49">
        <v>-0.004422221</v>
      </c>
      <c r="E34" s="49">
        <v>-0.004849589</v>
      </c>
      <c r="F34" s="49">
        <v>-0.01609603</v>
      </c>
      <c r="G34" s="49">
        <v>-0.01201707</v>
      </c>
    </row>
    <row r="35" spans="1:7" ht="12.75">
      <c r="A35" t="s">
        <v>43</v>
      </c>
      <c r="B35" s="49">
        <v>-0.003720201</v>
      </c>
      <c r="C35" s="49">
        <v>0.0007708075</v>
      </c>
      <c r="D35" s="49">
        <v>0.003673736</v>
      </c>
      <c r="E35" s="49">
        <v>0.0047151</v>
      </c>
      <c r="F35" s="49">
        <v>0.003078074</v>
      </c>
      <c r="G35" s="49">
        <v>0.002074247</v>
      </c>
    </row>
    <row r="36" spans="1:6" ht="12.75">
      <c r="A36" t="s">
        <v>44</v>
      </c>
      <c r="B36" s="49">
        <v>22.20764</v>
      </c>
      <c r="C36" s="49">
        <v>22.20154</v>
      </c>
      <c r="D36" s="49">
        <v>22.20154</v>
      </c>
      <c r="E36" s="49">
        <v>22.19544</v>
      </c>
      <c r="F36" s="49">
        <v>22.19849</v>
      </c>
    </row>
    <row r="37" spans="1:6" ht="12.75">
      <c r="A37" t="s">
        <v>45</v>
      </c>
      <c r="B37" s="49">
        <v>-0.2731323</v>
      </c>
      <c r="C37" s="49">
        <v>-0.2466838</v>
      </c>
      <c r="D37" s="49">
        <v>-0.231425</v>
      </c>
      <c r="E37" s="49">
        <v>-0.2207438</v>
      </c>
      <c r="F37" s="49">
        <v>-0.2080282</v>
      </c>
    </row>
    <row r="38" spans="1:7" ht="12.75">
      <c r="A38" t="s">
        <v>54</v>
      </c>
      <c r="B38" s="49">
        <v>-0.0001909424</v>
      </c>
      <c r="C38" s="49">
        <v>4.532243E-05</v>
      </c>
      <c r="D38" s="49">
        <v>-6.510855E-05</v>
      </c>
      <c r="E38" s="49">
        <v>0.0001639252</v>
      </c>
      <c r="F38" s="49">
        <v>-5.312071E-05</v>
      </c>
      <c r="G38" s="49">
        <v>0.0003426795</v>
      </c>
    </row>
    <row r="39" spans="1:7" ht="12.75">
      <c r="A39" t="s">
        <v>55</v>
      </c>
      <c r="B39" s="49">
        <v>4.275348E-05</v>
      </c>
      <c r="C39" s="49">
        <v>-3.877153E-05</v>
      </c>
      <c r="D39" s="49">
        <v>0</v>
      </c>
      <c r="E39" s="49">
        <v>-3.871182E-05</v>
      </c>
      <c r="F39" s="49">
        <v>0.000105812</v>
      </c>
      <c r="G39" s="49">
        <v>0.001121967</v>
      </c>
    </row>
    <row r="40" spans="2:5" ht="12.75">
      <c r="B40" t="s">
        <v>46</v>
      </c>
      <c r="C40">
        <v>-0.003756</v>
      </c>
      <c r="D40" t="s">
        <v>47</v>
      </c>
      <c r="E40">
        <v>3.117375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-0.00019094233932657177</v>
      </c>
      <c r="C50">
        <f>-0.017/(C7*C7+C22*C22)*(C21*C22+C6*C7)</f>
        <v>4.532243212412508E-05</v>
      </c>
      <c r="D50">
        <f>-0.017/(D7*D7+D22*D22)*(D21*D22+D6*D7)</f>
        <v>-6.510854223323322E-05</v>
      </c>
      <c r="E50">
        <f>-0.017/(E7*E7+E22*E22)*(E21*E22+E6*E7)</f>
        <v>0.00016392524315427722</v>
      </c>
      <c r="F50">
        <f>-0.017/(F7*F7+F22*F22)*(F21*F22+F6*F7)</f>
        <v>-5.312071152852979E-05</v>
      </c>
      <c r="G50">
        <f>(B50*B$4+C50*C$4+D50*D$4+E50*E$4+F50*F$4)/SUM(B$4:F$4)</f>
        <v>-1.022538018428701E-07</v>
      </c>
    </row>
    <row r="51" spans="1:7" ht="12.75">
      <c r="A51" t="s">
        <v>58</v>
      </c>
      <c r="B51">
        <f>-0.017/(B7*B7+B22*B22)*(B21*B7-B6*B22)</f>
        <v>4.275347354638557E-05</v>
      </c>
      <c r="C51">
        <f>-0.017/(C7*C7+C22*C22)*(C21*C7-C6*C22)</f>
        <v>-3.877153000205975E-05</v>
      </c>
      <c r="D51">
        <f>-0.017/(D7*D7+D22*D22)*(D21*D7-D6*D22)</f>
        <v>-5.684735495693772E-06</v>
      </c>
      <c r="E51">
        <f>-0.017/(E7*E7+E22*E22)*(E21*E7-E6*E22)</f>
        <v>-3.87118236836976E-05</v>
      </c>
      <c r="F51">
        <f>-0.017/(F7*F7+F22*F22)*(F21*F7-F6*F22)</f>
        <v>0.0001058120085114495</v>
      </c>
      <c r="G51">
        <f>(B51*B$4+C51*C$4+D51*D$4+E51*E$4+F51*F$4)/SUM(B$4:F$4)</f>
        <v>2.9543982064407717E-07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10000.006231720798</v>
      </c>
      <c r="C62">
        <f>C7+(2/0.017)*(C8*C50-C23*C51)</f>
        <v>10000.000778621756</v>
      </c>
      <c r="D62">
        <f>D7+(2/0.017)*(D8*D50-D23*D51)</f>
        <v>10000.020193170389</v>
      </c>
      <c r="E62">
        <f>E7+(2/0.017)*(E8*E50-E23*E51)</f>
        <v>9999.941739528835</v>
      </c>
      <c r="F62">
        <f>F7+(2/0.017)*(F8*F50-F23*F51)</f>
        <v>9999.984353833774</v>
      </c>
    </row>
    <row r="63" spans="1:6" ht="12.75">
      <c r="A63" t="s">
        <v>66</v>
      </c>
      <c r="B63">
        <f>B8+(3/0.017)*(B9*B50-B24*B51)</f>
        <v>-0.28777603643937466</v>
      </c>
      <c r="C63">
        <f>C8+(3/0.017)*(C9*C50-C24*C51)</f>
        <v>-0.5127593608574279</v>
      </c>
      <c r="D63">
        <f>D8+(3/0.017)*(D9*D50-D24*D51)</f>
        <v>-2.6243567339162595</v>
      </c>
      <c r="E63">
        <f>E8+(3/0.017)*(E9*E50-E24*E51)</f>
        <v>-2.819371166401405</v>
      </c>
      <c r="F63">
        <f>F8+(3/0.017)*(F9*F50-F24*F51)</f>
        <v>-3.61876121752387</v>
      </c>
    </row>
    <row r="64" spans="1:6" ht="12.75">
      <c r="A64" t="s">
        <v>67</v>
      </c>
      <c r="B64">
        <f>B9+(4/0.017)*(B10*B50-B25*B51)</f>
        <v>0.3040241790864733</v>
      </c>
      <c r="C64">
        <f>C9+(4/0.017)*(C10*C50-C25*C51)</f>
        <v>0.25679840766740536</v>
      </c>
      <c r="D64">
        <f>D9+(4/0.017)*(D10*D50-D25*D51)</f>
        <v>0.1331853194292606</v>
      </c>
      <c r="E64">
        <f>E9+(4/0.017)*(E10*E50-E25*E51)</f>
        <v>-0.3500257051179973</v>
      </c>
      <c r="F64">
        <f>F9+(4/0.017)*(F10*F50-F25*F51)</f>
        <v>-1.4113518081063394</v>
      </c>
    </row>
    <row r="65" spans="1:6" ht="12.75">
      <c r="A65" t="s">
        <v>68</v>
      </c>
      <c r="B65">
        <f>B10+(5/0.017)*(B11*B50-B26*B51)</f>
        <v>-0.2501397888598378</v>
      </c>
      <c r="C65">
        <f>C10+(5/0.017)*(C11*C50-C26*C51)</f>
        <v>-1.1367167670182543</v>
      </c>
      <c r="D65">
        <f>D10+(5/0.017)*(D11*D50-D26*D51)</f>
        <v>0.06196945053484376</v>
      </c>
      <c r="E65">
        <f>E10+(5/0.017)*(E11*E50-E26*E51)</f>
        <v>-0.37984944601123916</v>
      </c>
      <c r="F65">
        <f>F10+(5/0.017)*(F11*F50-F26*F51)</f>
        <v>-0.5475789758274986</v>
      </c>
    </row>
    <row r="66" spans="1:6" ht="12.75">
      <c r="A66" t="s">
        <v>69</v>
      </c>
      <c r="B66">
        <f>B11+(6/0.017)*(B12*B50-B27*B51)</f>
        <v>2.456717813366933</v>
      </c>
      <c r="C66">
        <f>C11+(6/0.017)*(C12*C50-C27*C51)</f>
        <v>1.4035247292894082</v>
      </c>
      <c r="D66">
        <f>D11+(6/0.017)*(D12*D50-D27*D51)</f>
        <v>1.0838450223629268</v>
      </c>
      <c r="E66">
        <f>E11+(6/0.017)*(E12*E50-E27*E51)</f>
        <v>0.8674975518338345</v>
      </c>
      <c r="F66">
        <f>F11+(6/0.017)*(F12*F50-F27*F51)</f>
        <v>13.762875082619848</v>
      </c>
    </row>
    <row r="67" spans="1:6" ht="12.75">
      <c r="A67" t="s">
        <v>70</v>
      </c>
      <c r="B67">
        <f>B12+(7/0.017)*(B13*B50-B28*B51)</f>
        <v>0.03723597411804113</v>
      </c>
      <c r="C67">
        <f>C12+(7/0.017)*(C13*C50-C28*C51)</f>
        <v>-0.4757483857759504</v>
      </c>
      <c r="D67">
        <f>D12+(7/0.017)*(D13*D50-D28*D51)</f>
        <v>-0.17539761839711243</v>
      </c>
      <c r="E67">
        <f>E12+(7/0.017)*(E13*E50-E28*E51)</f>
        <v>-0.7089270921841835</v>
      </c>
      <c r="F67">
        <f>F12+(7/0.017)*(F13*F50-F28*F51)</f>
        <v>-0.08553620388471772</v>
      </c>
    </row>
    <row r="68" spans="1:6" ht="12.75">
      <c r="A68" t="s">
        <v>71</v>
      </c>
      <c r="B68">
        <f>B13+(8/0.017)*(B14*B50-B29*B51)</f>
        <v>0.07137697250454786</v>
      </c>
      <c r="C68">
        <f>C13+(8/0.017)*(C14*C50-C29*C51)</f>
        <v>-0.06023422309550948</v>
      </c>
      <c r="D68">
        <f>D13+(8/0.017)*(D14*D50-D29*D51)</f>
        <v>-0.05187174320726108</v>
      </c>
      <c r="E68">
        <f>E13+(8/0.017)*(E14*E50-E29*E51)</f>
        <v>-0.001529760446724449</v>
      </c>
      <c r="F68">
        <f>F13+(8/0.017)*(F14*F50-F29*F51)</f>
        <v>-0.38134709531501065</v>
      </c>
    </row>
    <row r="69" spans="1:6" ht="12.75">
      <c r="A69" t="s">
        <v>72</v>
      </c>
      <c r="B69">
        <f>B14+(9/0.017)*(B15*B50-B30*B51)</f>
        <v>-0.07692617978337589</v>
      </c>
      <c r="C69">
        <f>C14+(9/0.017)*(C15*C50-C30*C51)</f>
        <v>-0.1195649112754171</v>
      </c>
      <c r="D69">
        <f>D14+(9/0.017)*(D15*D50-D30*D51)</f>
        <v>-0.13177577165294688</v>
      </c>
      <c r="E69">
        <f>E14+(9/0.017)*(E15*E50-E30*E51)</f>
        <v>-0.07137391804996243</v>
      </c>
      <c r="F69">
        <f>F14+(9/0.017)*(F15*F50-F30*F51)</f>
        <v>0.009189568388908106</v>
      </c>
    </row>
    <row r="70" spans="1:6" ht="12.75">
      <c r="A70" t="s">
        <v>73</v>
      </c>
      <c r="B70">
        <f>B15+(10/0.017)*(B16*B50-B31*B51)</f>
        <v>-0.34030785507255223</v>
      </c>
      <c r="C70">
        <f>C15+(10/0.017)*(C16*C50-C31*C51)</f>
        <v>-0.10568200095636093</v>
      </c>
      <c r="D70">
        <f>D15+(10/0.017)*(D16*D50-D31*D51)</f>
        <v>-0.06817395681452351</v>
      </c>
      <c r="E70">
        <f>E15+(10/0.017)*(E16*E50-E31*E51)</f>
        <v>-0.09586208937621413</v>
      </c>
      <c r="F70">
        <f>F15+(10/0.017)*(F16*F50-F31*F51)</f>
        <v>-0.3579619204249741</v>
      </c>
    </row>
    <row r="71" spans="1:6" ht="12.75">
      <c r="A71" t="s">
        <v>74</v>
      </c>
      <c r="B71">
        <f>B16+(11/0.017)*(B17*B50-B32*B51)</f>
        <v>-0.005612310517920004</v>
      </c>
      <c r="C71">
        <f>C16+(11/0.017)*(C17*C50-C32*C51)</f>
        <v>-0.03628904209607656</v>
      </c>
      <c r="D71">
        <f>D16+(11/0.017)*(D17*D50-D32*D51)</f>
        <v>0.0016367192656410107</v>
      </c>
      <c r="E71">
        <f>E16+(11/0.017)*(E17*E50-E32*E51)</f>
        <v>-0.028098008710846747</v>
      </c>
      <c r="F71">
        <f>F16+(11/0.017)*(F17*F50-F32*F51)</f>
        <v>-0.031063729906070092</v>
      </c>
    </row>
    <row r="72" spans="1:6" ht="12.75">
      <c r="A72" t="s">
        <v>75</v>
      </c>
      <c r="B72">
        <f>B17+(12/0.017)*(B18*B50-B33*B51)</f>
        <v>-0.06351632236235112</v>
      </c>
      <c r="C72">
        <f>C17+(12/0.017)*(C18*C50-C33*C51)</f>
        <v>-0.03711434617321454</v>
      </c>
      <c r="D72">
        <f>D17+(12/0.017)*(D18*D50-D33*D51)</f>
        <v>-0.0608355419537473</v>
      </c>
      <c r="E72">
        <f>E17+(12/0.017)*(E18*E50-E33*E51)</f>
        <v>-0.033676020928753825</v>
      </c>
      <c r="F72">
        <f>F17+(12/0.017)*(F18*F50-F33*F51)</f>
        <v>-0.05590827158202772</v>
      </c>
    </row>
    <row r="73" spans="1:6" ht="12.75">
      <c r="A73" t="s">
        <v>76</v>
      </c>
      <c r="B73">
        <f>B18+(13/0.017)*(B19*B50-B34*B51)</f>
        <v>0.024973785463423402</v>
      </c>
      <c r="C73">
        <f>C18+(13/0.017)*(C19*C50-C34*C51)</f>
        <v>0.041569231793384426</v>
      </c>
      <c r="D73">
        <f>D18+(13/0.017)*(D19*D50-D34*D51)</f>
        <v>0.03243683001938786</v>
      </c>
      <c r="E73">
        <f>E18+(13/0.017)*(E19*E50-E34*E51)</f>
        <v>0.052731292459880896</v>
      </c>
      <c r="F73">
        <f>F18+(13/0.017)*(F19*F50-F34*F51)</f>
        <v>-0.0003743640539568384</v>
      </c>
    </row>
    <row r="74" spans="1:6" ht="12.75">
      <c r="A74" t="s">
        <v>77</v>
      </c>
      <c r="B74">
        <f>B19+(14/0.017)*(B20*B50-B35*B51)</f>
        <v>-0.21051093800464288</v>
      </c>
      <c r="C74">
        <f>C19+(14/0.017)*(C20*C50-C35*C51)</f>
        <v>-0.1873881736596635</v>
      </c>
      <c r="D74">
        <f>D19+(14/0.017)*(D20*D50-D35*D51)</f>
        <v>-0.20006302209521942</v>
      </c>
      <c r="E74">
        <f>E19+(14/0.017)*(E20*E50-E35*E51)</f>
        <v>-0.19088074774281585</v>
      </c>
      <c r="F74">
        <f>F19+(14/0.017)*(F20*F50-F35*F51)</f>
        <v>-0.15345915640915517</v>
      </c>
    </row>
    <row r="75" spans="1:6" ht="12.75">
      <c r="A75" t="s">
        <v>78</v>
      </c>
      <c r="B75" s="49">
        <f>B20</f>
        <v>-0.002219306</v>
      </c>
      <c r="C75" s="49">
        <f>C20</f>
        <v>0.004003146</v>
      </c>
      <c r="D75" s="49">
        <f>D20</f>
        <v>0.005209383</v>
      </c>
      <c r="E75" s="49">
        <f>E20</f>
        <v>0.0002654375</v>
      </c>
      <c r="F75" s="49">
        <f>F20</f>
        <v>-0.004326402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93.83089919371707</v>
      </c>
      <c r="C82">
        <f>C22+(2/0.017)*(C8*C51+C23*C50)</f>
        <v>41.830037520251494</v>
      </c>
      <c r="D82">
        <f>D22+(2/0.017)*(D8*D51+D23*D50)</f>
        <v>-4.238317237284294</v>
      </c>
      <c r="E82">
        <f>E22+(2/0.017)*(E8*E51+E23*E50)</f>
        <v>-42.89593719041506</v>
      </c>
      <c r="F82">
        <f>F22+(2/0.017)*(F8*F51+F23*F50)</f>
        <v>-95.73972167421172</v>
      </c>
    </row>
    <row r="83" spans="1:6" ht="12.75">
      <c r="A83" t="s">
        <v>81</v>
      </c>
      <c r="B83">
        <f>B23+(3/0.017)*(B9*B51+B24*B50)</f>
        <v>-0.09756079681278043</v>
      </c>
      <c r="C83">
        <f>C23+(3/0.017)*(C9*C51+C24*C50)</f>
        <v>0.7988459499401364</v>
      </c>
      <c r="D83">
        <f>D23+(3/0.017)*(D9*D51+D24*D50)</f>
        <v>0.12264501524248222</v>
      </c>
      <c r="E83">
        <f>E23+(3/0.017)*(E9*E51+E24*E50)</f>
        <v>-0.7808676860416419</v>
      </c>
      <c r="F83">
        <f>F23+(3/0.017)*(F9*F51+F24*F50)</f>
        <v>3.0311779477534797</v>
      </c>
    </row>
    <row r="84" spans="1:6" ht="12.75">
      <c r="A84" t="s">
        <v>82</v>
      </c>
      <c r="B84">
        <f>B24+(4/0.017)*(B10*B51+B25*B50)</f>
        <v>1.4926003087525301</v>
      </c>
      <c r="C84">
        <f>C24+(4/0.017)*(C10*C51+C25*C50)</f>
        <v>1.7728678442459442</v>
      </c>
      <c r="D84">
        <f>D24+(4/0.017)*(D10*D51+D25*D50)</f>
        <v>1.3466077465043416</v>
      </c>
      <c r="E84">
        <f>E24+(4/0.017)*(E10*E51+E25*E50)</f>
        <v>1.9107166699898805</v>
      </c>
      <c r="F84">
        <f>F24+(4/0.017)*(F10*F51+F25*F50)</f>
        <v>1.1817514814287458</v>
      </c>
    </row>
    <row r="85" spans="1:6" ht="12.75">
      <c r="A85" t="s">
        <v>83</v>
      </c>
      <c r="B85">
        <f>B25+(5/0.017)*(B11*B51+B26*B50)</f>
        <v>0.07724851687557589</v>
      </c>
      <c r="C85">
        <f>C25+(5/0.017)*(C11*C51+C26*C50)</f>
        <v>0.5769666800823902</v>
      </c>
      <c r="D85">
        <f>D25+(5/0.017)*(D11*D51+D26*D50)</f>
        <v>0.19692674758757772</v>
      </c>
      <c r="E85">
        <f>E25+(5/0.017)*(E11*E51+E26*E50)</f>
        <v>-0.32670241991186344</v>
      </c>
      <c r="F85">
        <f>F25+(5/0.017)*(F11*F51+F26*F50)</f>
        <v>-2.9533513879710336</v>
      </c>
    </row>
    <row r="86" spans="1:6" ht="12.75">
      <c r="A86" t="s">
        <v>84</v>
      </c>
      <c r="B86">
        <f>B26+(6/0.017)*(B12*B51+B27*B50)</f>
        <v>0.7053548587354828</v>
      </c>
      <c r="C86">
        <f>C26+(6/0.017)*(C12*C51+C27*C50)</f>
        <v>-0.1578652925654264</v>
      </c>
      <c r="D86">
        <f>D26+(6/0.017)*(D12*D51+D27*D50)</f>
        <v>-0.044949437433875986</v>
      </c>
      <c r="E86">
        <f>E26+(6/0.017)*(E12*E51+E27*E50)</f>
        <v>0.26785308331000973</v>
      </c>
      <c r="F86">
        <f>F26+(6/0.017)*(F12*F51+F27*F50)</f>
        <v>2.0449771918406165</v>
      </c>
    </row>
    <row r="87" spans="1:6" ht="12.75">
      <c r="A87" t="s">
        <v>85</v>
      </c>
      <c r="B87">
        <f>B27+(7/0.017)*(B13*B51+B28*B50)</f>
        <v>0.4430503679029906</v>
      </c>
      <c r="C87">
        <f>C27+(7/0.017)*(C13*C51+C28*C50)</f>
        <v>0.16049328855774125</v>
      </c>
      <c r="D87">
        <f>D27+(7/0.017)*(D13*D51+D28*D50)</f>
        <v>-0.09772104717716336</v>
      </c>
      <c r="E87">
        <f>E27+(7/0.017)*(E13*E51+E28*E50)</f>
        <v>-0.19400370280160123</v>
      </c>
      <c r="F87">
        <f>F27+(7/0.017)*(F13*F51+F28*F50)</f>
        <v>-0.1751322514406693</v>
      </c>
    </row>
    <row r="88" spans="1:6" ht="12.75">
      <c r="A88" t="s">
        <v>86</v>
      </c>
      <c r="B88">
        <f>B28+(8/0.017)*(B14*B51+B29*B50)</f>
        <v>-0.00012436142725144573</v>
      </c>
      <c r="C88">
        <f>C28+(8/0.017)*(C14*C51+C29*C50)</f>
        <v>0.3064524973456329</v>
      </c>
      <c r="D88">
        <f>D28+(8/0.017)*(D14*D51+D29*D50)</f>
        <v>0.18787564115025956</v>
      </c>
      <c r="E88">
        <f>E28+(8/0.017)*(E14*E51+E29*E50)</f>
        <v>0.29071915096724055</v>
      </c>
      <c r="F88">
        <f>F28+(8/0.017)*(F14*F51+F29*F50)</f>
        <v>0.1201103959180903</v>
      </c>
    </row>
    <row r="89" spans="1:6" ht="12.75">
      <c r="A89" t="s">
        <v>87</v>
      </c>
      <c r="B89">
        <f>B29+(9/0.017)*(B15*B51+B30*B50)</f>
        <v>-0.022791628216500867</v>
      </c>
      <c r="C89">
        <f>C29+(9/0.017)*(C15*C51+C30*C50)</f>
        <v>0.12260092607426096</v>
      </c>
      <c r="D89">
        <f>D29+(9/0.017)*(D15*D51+D30*D50)</f>
        <v>0.02463056293113735</v>
      </c>
      <c r="E89">
        <f>E29+(9/0.017)*(E15*E51+E30*E50)</f>
        <v>-0.0315137765092851</v>
      </c>
      <c r="F89">
        <f>F29+(9/0.017)*(F15*F51+F30*F50)</f>
        <v>-0.08142275403449478</v>
      </c>
    </row>
    <row r="90" spans="1:6" ht="12.75">
      <c r="A90" t="s">
        <v>88</v>
      </c>
      <c r="B90">
        <f>B30+(10/0.017)*(B16*B51+B31*B50)</f>
        <v>0.05211743666237708</v>
      </c>
      <c r="C90">
        <f>C30+(10/0.017)*(C16*C51+C31*C50)</f>
        <v>0.06641312115229622</v>
      </c>
      <c r="D90">
        <f>D30+(10/0.017)*(D16*D51+D31*D50)</f>
        <v>0.0978733033241327</v>
      </c>
      <c r="E90">
        <f>E30+(10/0.017)*(E16*E51+E31*E50)</f>
        <v>0.013953235310374481</v>
      </c>
      <c r="F90">
        <f>F30+(10/0.017)*(F16*F51+F31*F50)</f>
        <v>0.3892579322828469</v>
      </c>
    </row>
    <row r="91" spans="1:6" ht="12.75">
      <c r="A91" t="s">
        <v>89</v>
      </c>
      <c r="B91">
        <f>B31+(11/0.017)*(B17*B51+B32*B50)</f>
        <v>0.02298580442630558</v>
      </c>
      <c r="C91">
        <f>C31+(11/0.017)*(C17*C51+C32*C50)</f>
        <v>0.019271439423061313</v>
      </c>
      <c r="D91">
        <f>D31+(11/0.017)*(D17*D51+D32*D50)</f>
        <v>-0.015623199428631414</v>
      </c>
      <c r="E91">
        <f>E31+(11/0.017)*(E17*E51+E32*E50)</f>
        <v>-0.012733357796286125</v>
      </c>
      <c r="F91">
        <f>F31+(11/0.017)*(F17*F51+F32*F50)</f>
        <v>0.022160641643694218</v>
      </c>
    </row>
    <row r="92" spans="1:6" ht="12.75">
      <c r="A92" t="s">
        <v>90</v>
      </c>
      <c r="B92">
        <f>B32+(12/0.017)*(B18*B51+B33*B50)</f>
        <v>0.001914968806651006</v>
      </c>
      <c r="C92">
        <f>C32+(12/0.017)*(C18*C51+C33*C50)</f>
        <v>0.04006962715694923</v>
      </c>
      <c r="D92">
        <f>D32+(12/0.017)*(D18*D51+D33*D50)</f>
        <v>0.024619695941638</v>
      </c>
      <c r="E92">
        <f>E32+(12/0.017)*(E18*E51+E33*E50)</f>
        <v>0.052333370553835176</v>
      </c>
      <c r="F92">
        <f>F32+(12/0.017)*(F18*F51+F33*F50)</f>
        <v>0.016100772588154066</v>
      </c>
    </row>
    <row r="93" spans="1:6" ht="12.75">
      <c r="A93" t="s">
        <v>91</v>
      </c>
      <c r="B93">
        <f>B33+(13/0.017)*(B19*B51+B34*B50)</f>
        <v>0.14231557518057192</v>
      </c>
      <c r="C93">
        <f>C33+(13/0.017)*(C19*C51+C34*C50)</f>
        <v>0.12083135359093013</v>
      </c>
      <c r="D93">
        <f>D33+(13/0.017)*(D19*D51+D34*D50)</f>
        <v>0.12008214207079893</v>
      </c>
      <c r="E93">
        <f>E33+(13/0.017)*(E19*E51+E34*E50)</f>
        <v>0.10406524559713975</v>
      </c>
      <c r="F93">
        <f>F33+(13/0.017)*(F19*F51+F34*F50)</f>
        <v>0.07606353952943869</v>
      </c>
    </row>
    <row r="94" spans="1:6" ht="12.75">
      <c r="A94" t="s">
        <v>92</v>
      </c>
      <c r="B94">
        <f>B34+(14/0.017)*(B20*B51+B35*B50)</f>
        <v>-0.01964300989536482</v>
      </c>
      <c r="C94">
        <f>C34+(14/0.017)*(C20*C51+C35*C50)</f>
        <v>-0.01948381853794056</v>
      </c>
      <c r="D94">
        <f>D34+(14/0.017)*(D20*D51+D35*D50)</f>
        <v>-0.004643590284673363</v>
      </c>
      <c r="E94">
        <f>E34+(14/0.017)*(E20*E51+E35*E50)</f>
        <v>-0.004221525657637195</v>
      </c>
      <c r="F94">
        <f>F34+(14/0.017)*(F20*F51+F35*F50)</f>
        <v>-0.016607684513395053</v>
      </c>
    </row>
    <row r="95" spans="1:6" ht="12.75">
      <c r="A95" t="s">
        <v>93</v>
      </c>
      <c r="B95" s="49">
        <f>B35</f>
        <v>-0.003720201</v>
      </c>
      <c r="C95" s="49">
        <f>C35</f>
        <v>0.0007708075</v>
      </c>
      <c r="D95" s="49">
        <f>D35</f>
        <v>0.003673736</v>
      </c>
      <c r="E95" s="49">
        <f>E35</f>
        <v>0.0047151</v>
      </c>
      <c r="F95" s="49">
        <f>F35</f>
        <v>0.003078074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-0.28777585710549525</v>
      </c>
      <c r="C103">
        <f>C63*10000/C62</f>
        <v>-0.5127593209328716</v>
      </c>
      <c r="D103">
        <f>D63*10000/D62</f>
        <v>-2.6243514345186916</v>
      </c>
      <c r="E103">
        <f>E63*10000/E62</f>
        <v>-2.819387592286357</v>
      </c>
      <c r="F103">
        <f>F63*10000/F62</f>
        <v>-3.6187668795066834</v>
      </c>
      <c r="G103">
        <f>AVERAGE(C103:E103)</f>
        <v>-1.9854994492459734</v>
      </c>
      <c r="H103">
        <f>STDEV(C103:E103)</f>
        <v>1.279152997051941</v>
      </c>
      <c r="I103">
        <f>(B103*B4+C103*C4+D103*D4+E103*E4+F103*F4)/SUM(B4:F4)</f>
        <v>-1.9568099100878593</v>
      </c>
      <c r="K103">
        <f>(LN(H103)+LN(H123))/2-LN(K114*K115^3)</f>
        <v>-3.871682274611842</v>
      </c>
    </row>
    <row r="104" spans="1:11" ht="12.75">
      <c r="A104" t="s">
        <v>67</v>
      </c>
      <c r="B104">
        <f>B64*10000/B62</f>
        <v>0.30402398962721133</v>
      </c>
      <c r="C104">
        <f>C64*10000/C62</f>
        <v>0.2567983876725242</v>
      </c>
      <c r="D104">
        <f>D64*10000/D62</f>
        <v>0.13318505048641882</v>
      </c>
      <c r="E104">
        <f>E64*10000/E62</f>
        <v>-0.35002774439612827</v>
      </c>
      <c r="F104">
        <f>F64*10000/F62</f>
        <v>-1.4113540163342937</v>
      </c>
      <c r="G104">
        <f>AVERAGE(C104:E104)</f>
        <v>0.013318564587604923</v>
      </c>
      <c r="H104">
        <f>STDEV(C104:E104)</f>
        <v>0.3206796991885335</v>
      </c>
      <c r="I104">
        <f>(B104*B4+C104*C4+D104*D4+E104*E4+F104*F4)/SUM(B4:F4)</f>
        <v>-0.13436330370318453</v>
      </c>
      <c r="K104">
        <f>(LN(H104)+LN(H124))/2-LN(K114*K115^4)</f>
        <v>-4.467825643981838</v>
      </c>
    </row>
    <row r="105" spans="1:11" ht="12.75">
      <c r="A105" t="s">
        <v>68</v>
      </c>
      <c r="B105">
        <f>B65*10000/B62</f>
        <v>-0.25013963297980246</v>
      </c>
      <c r="C105">
        <f>C65*10000/C62</f>
        <v>-1.1367166785110208</v>
      </c>
      <c r="D105">
        <f>D65*10000/D62</f>
        <v>0.0619693253991291</v>
      </c>
      <c r="E105">
        <f>E65*10000/E62</f>
        <v>-0.37985165904490203</v>
      </c>
      <c r="F105">
        <f>F65*10000/F62</f>
        <v>-0.5475798325800069</v>
      </c>
      <c r="G105">
        <f>AVERAGE(C105:E105)</f>
        <v>-0.4848663373855979</v>
      </c>
      <c r="H105">
        <f>STDEV(C105:E105)</f>
        <v>0.6062038402986002</v>
      </c>
      <c r="I105">
        <f>(B105*B4+C105*C4+D105*D4+E105*E4+F105*F4)/SUM(B4:F4)</f>
        <v>-0.4592180920036936</v>
      </c>
      <c r="K105">
        <f>(LN(H105)+LN(H125))/2-LN(K114*K115^5)</f>
        <v>-3.3413176605984836</v>
      </c>
    </row>
    <row r="106" spans="1:11" ht="12.75">
      <c r="A106" t="s">
        <v>69</v>
      </c>
      <c r="B106">
        <f>B66*10000/B62</f>
        <v>2.4567162824099382</v>
      </c>
      <c r="C106">
        <f>C66*10000/C62</f>
        <v>1.4035246200079279</v>
      </c>
      <c r="D106">
        <f>D66*10000/D62</f>
        <v>1.0838428337406252</v>
      </c>
      <c r="E106">
        <f>E66*10000/E62</f>
        <v>0.8675026059448904</v>
      </c>
      <c r="F106">
        <f>F66*10000/F62</f>
        <v>13.76289661627667</v>
      </c>
      <c r="G106">
        <f>AVERAGE(C106:E106)</f>
        <v>1.1182900198978145</v>
      </c>
      <c r="H106">
        <f>STDEV(C106:E106)</f>
        <v>0.2696661943322883</v>
      </c>
      <c r="I106">
        <f>(B106*B4+C106*C4+D106*D4+E106*E4+F106*F4)/SUM(B4:F4)</f>
        <v>2.9975885819378063</v>
      </c>
      <c r="K106">
        <f>(LN(H106)+LN(H126))/2-LN(K114*K115^6)</f>
        <v>-3.515729706213233</v>
      </c>
    </row>
    <row r="107" spans="1:11" ht="12.75">
      <c r="A107" t="s">
        <v>70</v>
      </c>
      <c r="B107">
        <f>B67*10000/B62</f>
        <v>0.03723595091363616</v>
      </c>
      <c r="C107">
        <f>C67*10000/C62</f>
        <v>-0.4757483487331489</v>
      </c>
      <c r="D107">
        <f>D67*10000/D62</f>
        <v>-0.17539726421442822</v>
      </c>
      <c r="E107">
        <f>E67*10000/E62</f>
        <v>-0.7089312224508879</v>
      </c>
      <c r="F107">
        <f>F67*10000/F62</f>
        <v>-0.08553633771629356</v>
      </c>
      <c r="G107">
        <f>AVERAGE(C107:E107)</f>
        <v>-0.45335894513282166</v>
      </c>
      <c r="H107">
        <f>STDEV(C107:E107)</f>
        <v>0.26747071838436803</v>
      </c>
      <c r="I107">
        <f>(B107*B4+C107*C4+D107*D4+E107*E4+F107*F4)/SUM(B4:F4)</f>
        <v>-0.33317874044659557</v>
      </c>
      <c r="K107">
        <f>(LN(H107)+LN(H127))/2-LN(K114*K115^7)</f>
        <v>-3.020961529778279</v>
      </c>
    </row>
    <row r="108" spans="1:9" ht="12.75">
      <c r="A108" t="s">
        <v>71</v>
      </c>
      <c r="B108">
        <f>B68*10000/B62</f>
        <v>0.07137692802443918</v>
      </c>
      <c r="C108">
        <f>C68*10000/C62</f>
        <v>-0.06023421840554219</v>
      </c>
      <c r="D108">
        <f>D68*10000/D62</f>
        <v>-0.0518716384619777</v>
      </c>
      <c r="E108">
        <f>E68*10000/E62</f>
        <v>-0.001529769359232813</v>
      </c>
      <c r="F108">
        <f>F68*10000/F62</f>
        <v>-0.38134769197794854</v>
      </c>
      <c r="G108">
        <f>AVERAGE(C108:E108)</f>
        <v>-0.037878542075584234</v>
      </c>
      <c r="H108">
        <f>STDEV(C108:E108)</f>
        <v>0.03175544275107586</v>
      </c>
      <c r="I108">
        <f>(B108*B4+C108*C4+D108*D4+E108*E4+F108*F4)/SUM(B4:F4)</f>
        <v>-0.06780604875804323</v>
      </c>
    </row>
    <row r="109" spans="1:9" ht="12.75">
      <c r="A109" t="s">
        <v>72</v>
      </c>
      <c r="B109">
        <f>B69*10000/B62</f>
        <v>-0.07692613184515833</v>
      </c>
      <c r="C109">
        <f>C69*10000/C62</f>
        <v>-0.11956490196583372</v>
      </c>
      <c r="D109">
        <f>D69*10000/D62</f>
        <v>-0.1317755055564232</v>
      </c>
      <c r="E109">
        <f>E69*10000/E62</f>
        <v>-0.07137433388019453</v>
      </c>
      <c r="F109">
        <f>F69*10000/F62</f>
        <v>0.009189582767082058</v>
      </c>
      <c r="G109">
        <f>AVERAGE(C109:E109)</f>
        <v>-0.10757158046748383</v>
      </c>
      <c r="H109">
        <f>STDEV(C109:E109)</f>
        <v>0.03193673755077994</v>
      </c>
      <c r="I109">
        <f>(B109*B4+C109*C4+D109*D4+E109*E4+F109*F4)/SUM(B4:F4)</f>
        <v>-0.08756646176756706</v>
      </c>
    </row>
    <row r="110" spans="1:11" ht="12.75">
      <c r="A110" t="s">
        <v>73</v>
      </c>
      <c r="B110">
        <f>B70*10000/B62</f>
        <v>-0.3403076430023306</v>
      </c>
      <c r="C110">
        <f>C70*10000/C62</f>
        <v>-0.10568199272773106</v>
      </c>
      <c r="D110">
        <f>D70*10000/D62</f>
        <v>-0.0681738191499689</v>
      </c>
      <c r="E110">
        <f>E70*10000/E62</f>
        <v>-0.09586264787651737</v>
      </c>
      <c r="F110">
        <f>F70*10000/F62</f>
        <v>-0.35796248049902135</v>
      </c>
      <c r="G110">
        <f>AVERAGE(C110:E110)</f>
        <v>-0.08990615325140577</v>
      </c>
      <c r="H110">
        <f>STDEV(C110:E110)</f>
        <v>0.019450594912473043</v>
      </c>
      <c r="I110">
        <f>(B110*B4+C110*C4+D110*D4+E110*E4+F110*F4)/SUM(B4:F4)</f>
        <v>-0.1619522862727064</v>
      </c>
      <c r="K110">
        <f>EXP(AVERAGE(K103:K107))</f>
        <v>0.026160533391001266</v>
      </c>
    </row>
    <row r="111" spans="1:9" ht="12.75">
      <c r="A111" t="s">
        <v>74</v>
      </c>
      <c r="B111">
        <f>B71*10000/B62</f>
        <v>-0.005612307020486967</v>
      </c>
      <c r="C111">
        <f>C71*10000/C62</f>
        <v>-0.036289039270533015</v>
      </c>
      <c r="D111">
        <f>D71*10000/D62</f>
        <v>0.0016367159605925837</v>
      </c>
      <c r="E111">
        <f>E71*10000/E62</f>
        <v>-0.028098172412123108</v>
      </c>
      <c r="F111">
        <f>F71*10000/F62</f>
        <v>-0.031063778508974307</v>
      </c>
      <c r="G111">
        <f>AVERAGE(C111:E111)</f>
        <v>-0.02091683190735451</v>
      </c>
      <c r="H111">
        <f>STDEV(C111:E111)</f>
        <v>0.019956689756742856</v>
      </c>
      <c r="I111">
        <f>(B111*B4+C111*C4+D111*D4+E111*E4+F111*F4)/SUM(B4:F4)</f>
        <v>-0.02005012804674478</v>
      </c>
    </row>
    <row r="112" spans="1:9" ht="12.75">
      <c r="A112" t="s">
        <v>75</v>
      </c>
      <c r="B112">
        <f>B72*10000/B62</f>
        <v>-0.06351628278077708</v>
      </c>
      <c r="C112">
        <f>C72*10000/C62</f>
        <v>-0.037114343283411025</v>
      </c>
      <c r="D112">
        <f>D72*10000/D62</f>
        <v>-0.060835419107748936</v>
      </c>
      <c r="E112">
        <f>E72*10000/E62</f>
        <v>-0.03367621712798152</v>
      </c>
      <c r="F112">
        <f>F72*10000/F62</f>
        <v>-0.05590835905717565</v>
      </c>
      <c r="G112">
        <f>AVERAGE(C112:E112)</f>
        <v>-0.04387532650638049</v>
      </c>
      <c r="H112">
        <f>STDEV(C112:E112)</f>
        <v>0.014788128132066166</v>
      </c>
      <c r="I112">
        <f>(B112*B4+C112*C4+D112*D4+E112*E4+F112*F4)/SUM(B4:F4)</f>
        <v>-0.048327503625592155</v>
      </c>
    </row>
    <row r="113" spans="1:9" ht="12.75">
      <c r="A113" t="s">
        <v>76</v>
      </c>
      <c r="B113">
        <f>B73*10000/B62</f>
        <v>0.024973769900467273</v>
      </c>
      <c r="C113">
        <f>C73*10000/C62</f>
        <v>0.041569228556713855</v>
      </c>
      <c r="D113">
        <f>D73*10000/D62</f>
        <v>0.03243676451927658</v>
      </c>
      <c r="E113">
        <f>E73*10000/E62</f>
        <v>0.052731599676665145</v>
      </c>
      <c r="F113">
        <f>F73*10000/F62</f>
        <v>-0.00037436463969397663</v>
      </c>
      <c r="G113">
        <f>AVERAGE(C113:E113)</f>
        <v>0.04224586425088519</v>
      </c>
      <c r="H113">
        <f>STDEV(C113:E113)</f>
        <v>0.010164322919573386</v>
      </c>
      <c r="I113">
        <f>(B113*B4+C113*C4+D113*D4+E113*E4+F113*F4)/SUM(B4:F4)</f>
        <v>0.03406048694312433</v>
      </c>
    </row>
    <row r="114" spans="1:11" ht="12.75">
      <c r="A114" t="s">
        <v>77</v>
      </c>
      <c r="B114">
        <f>B74*10000/B62</f>
        <v>-0.21051080682018558</v>
      </c>
      <c r="C114">
        <f>C74*10000/C62</f>
        <v>-0.18738815906921377</v>
      </c>
      <c r="D114">
        <f>D74*10000/D62</f>
        <v>-0.20006261810536582</v>
      </c>
      <c r="E114">
        <f>E74*10000/E62</f>
        <v>-0.1908818598295249</v>
      </c>
      <c r="F114">
        <f>F74*10000/F62</f>
        <v>-0.15345939651427784</v>
      </c>
      <c r="G114">
        <f>AVERAGE(C114:E114)</f>
        <v>-0.19277754566803484</v>
      </c>
      <c r="H114">
        <f>STDEV(C114:E114)</f>
        <v>0.006546426243647489</v>
      </c>
      <c r="I114">
        <f>(B114*B4+C114*C4+D114*D4+E114*E4+F114*F4)/SUM(B4:F4)</f>
        <v>-0.1901095583951597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-0.002219304616991326</v>
      </c>
      <c r="C115">
        <f>C75*10000/C62</f>
        <v>0.004003145688306368</v>
      </c>
      <c r="D115">
        <f>D75*10000/D62</f>
        <v>0.005209372480625388</v>
      </c>
      <c r="E115">
        <f>E75*10000/E62</f>
        <v>0.0002654390464603912</v>
      </c>
      <c r="F115">
        <f>F75*10000/F62</f>
        <v>-0.004326408769171077</v>
      </c>
      <c r="G115">
        <f>AVERAGE(C115:E115)</f>
        <v>0.0031593190717973826</v>
      </c>
      <c r="H115">
        <f>STDEV(C115:E115)</f>
        <v>0.0025777222444263413</v>
      </c>
      <c r="I115">
        <f>(B115*B4+C115*C4+D115*D4+E115*E4+F115*F4)/SUM(B4:F4)</f>
        <v>0.0013815708511412648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93.83084072095691</v>
      </c>
      <c r="C122">
        <f>C82*10000/C62</f>
        <v>41.83003426327402</v>
      </c>
      <c r="D122">
        <f>D82*10000/D62</f>
        <v>-4.238308678795363</v>
      </c>
      <c r="E122">
        <f>E82*10000/E62</f>
        <v>-42.89618710562226</v>
      </c>
      <c r="F122">
        <f>F82*10000/F62</f>
        <v>-95.73987147040607</v>
      </c>
      <c r="G122">
        <f>AVERAGE(C122:E122)</f>
        <v>-1.7681538403812003</v>
      </c>
      <c r="H122">
        <f>STDEV(C122:E122)</f>
        <v>42.41708848515077</v>
      </c>
      <c r="I122">
        <f>(B122*B4+C122*C4+D122*D4+E122*E4+F122*F4)/SUM(B4:F4)</f>
        <v>-0.4220010077553432</v>
      </c>
    </row>
    <row r="123" spans="1:9" ht="12.75">
      <c r="A123" t="s">
        <v>81</v>
      </c>
      <c r="B123">
        <f>B83*10000/B62</f>
        <v>-0.09756073601565367</v>
      </c>
      <c r="C123">
        <f>C83*10000/C62</f>
        <v>0.7988458877402576</v>
      </c>
      <c r="D123">
        <f>D83*10000/D62</f>
        <v>0.1226447675838133</v>
      </c>
      <c r="E123">
        <f>E83*10000/E62</f>
        <v>-0.7808722354400776</v>
      </c>
      <c r="F123">
        <f>F83*10000/F62</f>
        <v>3.0311826903923036</v>
      </c>
      <c r="G123">
        <f>AVERAGE(C123:E123)</f>
        <v>0.046872806627997754</v>
      </c>
      <c r="H123">
        <f>STDEV(C123:E123)</f>
        <v>0.7925802039708142</v>
      </c>
      <c r="I123">
        <f>(B123*B4+C123*C4+D123*D4+E123*E4+F123*F4)/SUM(B4:F4)</f>
        <v>0.4236873354212583</v>
      </c>
    </row>
    <row r="124" spans="1:9" ht="12.75">
      <c r="A124" t="s">
        <v>82</v>
      </c>
      <c r="B124">
        <f>B84*10000/B62</f>
        <v>1.4925993786062712</v>
      </c>
      <c r="C124">
        <f>C84*10000/C62</f>
        <v>1.7728677062066074</v>
      </c>
      <c r="D124">
        <f>D84*10000/D62</f>
        <v>1.3466050272818655</v>
      </c>
      <c r="E124">
        <f>E84*10000/E62</f>
        <v>1.9107278019800815</v>
      </c>
      <c r="F124">
        <f>F84*10000/F62</f>
        <v>1.1817533304196504</v>
      </c>
      <c r="G124">
        <f>AVERAGE(C124:E124)</f>
        <v>1.6767335118228512</v>
      </c>
      <c r="H124">
        <f>STDEV(C124:E124)</f>
        <v>0.2940917607323696</v>
      </c>
      <c r="I124">
        <f>(B124*B4+C124*C4+D124*D4+E124*E4+F124*F4)/SUM(B4:F4)</f>
        <v>1.5840648320251425</v>
      </c>
    </row>
    <row r="125" spans="1:9" ht="12.75">
      <c r="A125" t="s">
        <v>83</v>
      </c>
      <c r="B125">
        <f>B85*10000/B62</f>
        <v>0.07724846873648697</v>
      </c>
      <c r="C125">
        <f>C85*10000/C62</f>
        <v>0.5769666351585127</v>
      </c>
      <c r="D125">
        <f>D85*10000/D62</f>
        <v>0.1969263499308439</v>
      </c>
      <c r="E125">
        <f>E85*10000/E62</f>
        <v>-0.32670432330664423</v>
      </c>
      <c r="F125">
        <f>F85*10000/F62</f>
        <v>-2.9533560088409376</v>
      </c>
      <c r="G125">
        <f>AVERAGE(C125:E125)</f>
        <v>0.1490628872609041</v>
      </c>
      <c r="H125">
        <f>STDEV(C125:E125)</f>
        <v>0.45373283282941007</v>
      </c>
      <c r="I125">
        <f>(B125*B4+C125*C4+D125*D4+E125*E4+F125*F4)/SUM(B4:F4)</f>
        <v>-0.2747837651244843</v>
      </c>
    </row>
    <row r="126" spans="1:9" ht="12.75">
      <c r="A126" t="s">
        <v>84</v>
      </c>
      <c r="B126">
        <f>B86*10000/B62</f>
        <v>0.7053544191783024</v>
      </c>
      <c r="C126">
        <f>C86*10000/C62</f>
        <v>-0.15786528027369223</v>
      </c>
      <c r="D126">
        <f>D86*10000/D62</f>
        <v>-0.04494934666689438</v>
      </c>
      <c r="E126">
        <f>E86*10000/E62</f>
        <v>0.26785464384378516</v>
      </c>
      <c r="F126">
        <f>F86*10000/F62</f>
        <v>2.0449803914509297</v>
      </c>
      <c r="G126">
        <f>AVERAGE(C126:E126)</f>
        <v>0.021680005634399518</v>
      </c>
      <c r="H126">
        <f>STDEV(C126:E126)</f>
        <v>0.2205424367071225</v>
      </c>
      <c r="I126">
        <f>(B126*B4+C126*C4+D126*D4+E126*E4+F126*F4)/SUM(B4:F4)</f>
        <v>0.3904812290910266</v>
      </c>
    </row>
    <row r="127" spans="1:9" ht="12.75">
      <c r="A127" t="s">
        <v>85</v>
      </c>
      <c r="B127">
        <f>B87*10000/B62</f>
        <v>0.4430500918065435</v>
      </c>
      <c r="C127">
        <f>C87*10000/C62</f>
        <v>0.1604932760613856</v>
      </c>
      <c r="D127">
        <f>D87*10000/D62</f>
        <v>-0.09772084984778621</v>
      </c>
      <c r="E127">
        <f>E87*10000/E62</f>
        <v>-0.19400483308289962</v>
      </c>
      <c r="F127">
        <f>F87*10000/F62</f>
        <v>-0.1751325254559298</v>
      </c>
      <c r="G127">
        <f>AVERAGE(C127:E127)</f>
        <v>-0.04374413562310007</v>
      </c>
      <c r="H127">
        <f>STDEV(C127:E127)</f>
        <v>0.18330941493984554</v>
      </c>
      <c r="I127">
        <f>(B127*B4+C127*C4+D127*D4+E127*E4+F127*F4)/SUM(B4:F4)</f>
        <v>0.009369788379314806</v>
      </c>
    </row>
    <row r="128" spans="1:9" ht="12.75">
      <c r="A128" t="s">
        <v>86</v>
      </c>
      <c r="B128">
        <f>B88*10000/B62</f>
        <v>-0.00012436134975292475</v>
      </c>
      <c r="C128">
        <f>C88*10000/C62</f>
        <v>0.3064524734845766</v>
      </c>
      <c r="D128">
        <f>D88*10000/D62</f>
        <v>0.18787526177054228</v>
      </c>
      <c r="E128">
        <f>E88*10000/E62</f>
        <v>0.2907208447205797</v>
      </c>
      <c r="F128">
        <f>F88*10000/F62</f>
        <v>0.12011058384510635</v>
      </c>
      <c r="G128">
        <f>AVERAGE(C128:E128)</f>
        <v>0.2616828599918995</v>
      </c>
      <c r="H128">
        <f>STDEV(C128:E128)</f>
        <v>0.06440141459856322</v>
      </c>
      <c r="I128">
        <f>(B128*B4+C128*C4+D128*D4+E128*E4+F128*F4)/SUM(B4:F4)</f>
        <v>0.2048426106555674</v>
      </c>
    </row>
    <row r="129" spans="1:9" ht="12.75">
      <c r="A129" t="s">
        <v>87</v>
      </c>
      <c r="B129">
        <f>B89*10000/B62</f>
        <v>-0.022791614013403363</v>
      </c>
      <c r="C129">
        <f>C89*10000/C62</f>
        <v>0.12260091652828686</v>
      </c>
      <c r="D129">
        <f>D89*10000/D62</f>
        <v>0.02463051319432238</v>
      </c>
      <c r="E129">
        <f>E89*10000/E62</f>
        <v>-0.03151396011110154</v>
      </c>
      <c r="F129">
        <f>F89*10000/F62</f>
        <v>-0.08142288143008852</v>
      </c>
      <c r="G129">
        <f>AVERAGE(C129:E129)</f>
        <v>0.03857248987050257</v>
      </c>
      <c r="H129">
        <f>STDEV(C129:E129)</f>
        <v>0.0779976463466869</v>
      </c>
      <c r="I129">
        <f>(B129*B4+C129*C4+D129*D4+E129*E4+F129*F4)/SUM(B4:F4)</f>
        <v>0.01368513575286445</v>
      </c>
    </row>
    <row r="130" spans="1:9" ht="12.75">
      <c r="A130" t="s">
        <v>88</v>
      </c>
      <c r="B130">
        <f>B90*10000/B62</f>
        <v>0.05211740418426592</v>
      </c>
      <c r="C130">
        <f>C90*10000/C62</f>
        <v>0.06641311598122653</v>
      </c>
      <c r="D130">
        <f>D90*10000/D62</f>
        <v>0.09787310568730274</v>
      </c>
      <c r="E130">
        <f>E90*10000/E62</f>
        <v>0.013953316603054442</v>
      </c>
      <c r="F130">
        <f>F90*10000/F62</f>
        <v>0.3892585413232311</v>
      </c>
      <c r="G130">
        <f>AVERAGE(C130:E130)</f>
        <v>0.059413179423861234</v>
      </c>
      <c r="H130">
        <f>STDEV(C130:E130)</f>
        <v>0.04239554320729404</v>
      </c>
      <c r="I130">
        <f>(B130*B4+C130*C4+D130*D4+E130*E4+F130*F4)/SUM(B4:F4)</f>
        <v>0.10231361279763408</v>
      </c>
    </row>
    <row r="131" spans="1:9" ht="12.75">
      <c r="A131" t="s">
        <v>89</v>
      </c>
      <c r="B131">
        <f>B91*10000/B62</f>
        <v>0.022985790102202957</v>
      </c>
      <c r="C131">
        <f>C91*10000/C62</f>
        <v>0.01927143792254523</v>
      </c>
      <c r="D131">
        <f>D91*10000/D62</f>
        <v>-0.015623167880502312</v>
      </c>
      <c r="E131">
        <f>E91*10000/E62</f>
        <v>-0.012733431981860806</v>
      </c>
      <c r="F131">
        <f>F91*10000/F62</f>
        <v>0.02216067631665675</v>
      </c>
      <c r="G131">
        <f>AVERAGE(C131:E131)</f>
        <v>-0.003028387313272629</v>
      </c>
      <c r="H131">
        <f>STDEV(C131:E131)</f>
        <v>0.019366189546526406</v>
      </c>
      <c r="I131">
        <f>(B131*B4+C131*C4+D131*D4+E131*E4+F131*F4)/SUM(B4:F4)</f>
        <v>0.004103399627820618</v>
      </c>
    </row>
    <row r="132" spans="1:9" ht="12.75">
      <c r="A132" t="s">
        <v>90</v>
      </c>
      <c r="B132">
        <f>B92*10000/B62</f>
        <v>0.0019149676132966557</v>
      </c>
      <c r="C132">
        <f>C92*10000/C62</f>
        <v>0.040069624037041125</v>
      </c>
      <c r="D132">
        <f>D92*10000/D62</f>
        <v>0.02461964622676688</v>
      </c>
      <c r="E132">
        <f>E92*10000/E62</f>
        <v>0.05233367545229414</v>
      </c>
      <c r="F132">
        <f>F92*10000/F62</f>
        <v>0.01610079777972991</v>
      </c>
      <c r="G132">
        <f>AVERAGE(C132:E132)</f>
        <v>0.03900764857203405</v>
      </c>
      <c r="H132">
        <f>STDEV(C132:E132)</f>
        <v>0.013887501499353737</v>
      </c>
      <c r="I132">
        <f>(B132*B4+C132*C4+D132*D4+E132*E4+F132*F4)/SUM(B4:F4)</f>
        <v>0.030574538300189028</v>
      </c>
    </row>
    <row r="133" spans="1:9" ht="12.75">
      <c r="A133" t="s">
        <v>91</v>
      </c>
      <c r="B133">
        <f>B93*10000/B62</f>
        <v>0.1423154864935342</v>
      </c>
      <c r="C133">
        <f>C93*10000/C62</f>
        <v>0.12083134418273879</v>
      </c>
      <c r="D133">
        <f>D93*10000/D62</f>
        <v>0.12008189958737303</v>
      </c>
      <c r="E133">
        <f>E93*10000/E62</f>
        <v>0.10406585188969608</v>
      </c>
      <c r="F133">
        <f>F93*10000/F62</f>
        <v>0.07606365853990321</v>
      </c>
      <c r="G133">
        <f>AVERAGE(C133:E133)</f>
        <v>0.11499303188660263</v>
      </c>
      <c r="H133">
        <f>STDEV(C133:E133)</f>
        <v>0.00947063164809935</v>
      </c>
      <c r="I133">
        <f>(B133*B4+C133*C4+D133*D4+E133*E4+F133*F4)/SUM(B4:F4)</f>
        <v>0.11376851520792924</v>
      </c>
    </row>
    <row r="134" spans="1:9" ht="12.75">
      <c r="A134" t="s">
        <v>92</v>
      </c>
      <c r="B134">
        <f>B94*10000/B62</f>
        <v>-0.01964299765439712</v>
      </c>
      <c r="C134">
        <f>C94*10000/C62</f>
        <v>-0.019483817020888177</v>
      </c>
      <c r="D134">
        <f>D94*10000/D62</f>
        <v>-0.004643580907811314</v>
      </c>
      <c r="E134">
        <f>E94*10000/E62</f>
        <v>-0.004221550252587872</v>
      </c>
      <c r="F134">
        <f>F94*10000/F62</f>
        <v>-0.016607710498094962</v>
      </c>
      <c r="G134">
        <f>AVERAGE(C134:E134)</f>
        <v>-0.009449649393762454</v>
      </c>
      <c r="H134">
        <f>STDEV(C134:E134)</f>
        <v>0.0086924057340549</v>
      </c>
      <c r="I134">
        <f>(B134*B4+C134*C4+D134*D4+E134*E4+F134*F4)/SUM(B4:F4)</f>
        <v>-0.011882815780959418</v>
      </c>
    </row>
    <row r="135" spans="1:9" ht="12.75">
      <c r="A135" t="s">
        <v>93</v>
      </c>
      <c r="B135">
        <f>B95*10000/B62</f>
        <v>-0.0037201986816760508</v>
      </c>
      <c r="C135">
        <f>C95*10000/C62</f>
        <v>0.0007708074399832558</v>
      </c>
      <c r="D135">
        <f>D95*10000/D62</f>
        <v>0.003673728581577279</v>
      </c>
      <c r="E135">
        <f>E95*10000/E62</f>
        <v>0.004715127470554804</v>
      </c>
      <c r="F135">
        <f>F95*10000/F62</f>
        <v>0.0030780788160132814</v>
      </c>
      <c r="G135">
        <f>AVERAGE(C135:E135)</f>
        <v>0.0030532211640384465</v>
      </c>
      <c r="H135">
        <f>STDEV(C135:E135)</f>
        <v>0.002044061451450889</v>
      </c>
      <c r="I135">
        <f>(B135*B4+C135*C4+D135*D4+E135*E4+F135*F4)/SUM(B4:F4)</f>
        <v>0.0020738840144702265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2004-09-22T08:11:14Z</cp:lastPrinted>
  <dcterms:created xsi:type="dcterms:W3CDTF">2004-09-22T08:11:14Z</dcterms:created>
  <dcterms:modified xsi:type="dcterms:W3CDTF">2004-09-27T15:39:21Z</dcterms:modified>
  <cp:category/>
  <cp:version/>
  <cp:contentType/>
  <cp:contentStatus/>
</cp:coreProperties>
</file>