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<sst xmlns="http://schemas.openxmlformats.org/spreadsheetml/2006/main" count="202" uniqueCount="97">
  <si>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Wed 22/09/2004       12:28:49</t>
  </si>
  <si>
    <t>LISSNER</t>
  </si>
  <si>
    <t>HCMQAP325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</si>
  <si>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</si>
  <si>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</si>
  <si>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</si>
  <si>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</si>
  <si>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</si>
  <si>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</si>
  <si>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</si>
  <si>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</si>
  <si>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</si>
  <si>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</si>
  <si>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</si>
  <si>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</si>
  <si>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</si>
  <si>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</si>
  <si>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</si>
  <si>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</si>
  <si>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b6!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</si>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</sst>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2" fillId="2" borderId="7" xfId="0" applyNumberFormat="1" applyFont="1" applyFill="1" applyBorder="1" applyAlignment="1">
      <alignment horizontal="left"/>
    </xf>
    <xf numFmtId="172" fontId="2" fillId="2" borderId="8" xfId="0" applyNumberFormat="1" applyFont="1" applyFill="1" applyBorder="1" applyAlignment="1">
      <alignment horizontal="left"/>
    </xf>
    <xf numFmtId="172" fontId="2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7073971"/>
        <c:axId val="21012556"/>
      </c:lineChart>
      <c:catAx>
        <c:axId val="470739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012556"/>
        <c:crosses val="autoZero"/>
        <c:auto val="1"/>
        <c:lblOffset val="100"/>
        <c:noMultiLvlLbl val="0"/>
      </c:catAx>
      <c:valAx>
        <c:axId val="21012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07397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-0.002262</v>
      </c>
      <c r="C4" s="13">
        <v>-0.003757</v>
      </c>
      <c r="D4" s="13">
        <v>-0.003756</v>
      </c>
      <c r="E4" s="13">
        <v>-0.003757</v>
      </c>
      <c r="F4" s="24">
        <v>-0.002087</v>
      </c>
      <c r="G4" s="34">
        <v>-0.011713</v>
      </c>
    </row>
    <row r="5" spans="1:7" ht="12.75" thickBot="1">
      <c r="A5" s="44" t="s">
        <v>13</v>
      </c>
      <c r="B5" s="45">
        <v>5.064722</v>
      </c>
      <c r="C5" s="46">
        <v>2.963269</v>
      </c>
      <c r="D5" s="46">
        <v>-0.013281</v>
      </c>
      <c r="E5" s="46">
        <v>-2.46201</v>
      </c>
      <c r="F5" s="47">
        <v>-6.361351</v>
      </c>
      <c r="G5" s="48">
        <v>4.749796</v>
      </c>
    </row>
    <row r="6" spans="1:7" ht="12.75" thickTop="1">
      <c r="A6" s="6" t="s">
        <v>14</v>
      </c>
      <c r="B6" s="39">
        <v>-101.0641</v>
      </c>
      <c r="C6" s="40">
        <v>74.56224</v>
      </c>
      <c r="D6" s="40">
        <v>-24.51597</v>
      </c>
      <c r="E6" s="40">
        <v>65.59905</v>
      </c>
      <c r="F6" s="41">
        <v>-98.72241</v>
      </c>
      <c r="G6" s="42">
        <v>0.002192729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2.416789</v>
      </c>
      <c r="C8" s="14">
        <v>0.8444975</v>
      </c>
      <c r="D8" s="14">
        <v>1.522814</v>
      </c>
      <c r="E8" s="14">
        <v>2.683203</v>
      </c>
      <c r="F8" s="25">
        <v>-4.176755</v>
      </c>
      <c r="G8" s="35">
        <v>1.00698</v>
      </c>
    </row>
    <row r="9" spans="1:7" ht="12">
      <c r="A9" s="20" t="s">
        <v>17</v>
      </c>
      <c r="B9" s="29">
        <v>0.4239785</v>
      </c>
      <c r="C9" s="14">
        <v>0.7601181</v>
      </c>
      <c r="D9" s="14">
        <v>-0.08795653</v>
      </c>
      <c r="E9" s="14">
        <v>0.2465768</v>
      </c>
      <c r="F9" s="25">
        <v>-2.096074</v>
      </c>
      <c r="G9" s="35">
        <v>0.002456538</v>
      </c>
    </row>
    <row r="10" spans="1:7" ht="12">
      <c r="A10" s="20" t="s">
        <v>18</v>
      </c>
      <c r="B10" s="29">
        <v>-0.3899026</v>
      </c>
      <c r="C10" s="14">
        <v>-0.9526724</v>
      </c>
      <c r="D10" s="14">
        <v>-0.7134422</v>
      </c>
      <c r="E10" s="14">
        <v>-0.4880268</v>
      </c>
      <c r="F10" s="25">
        <v>-0.4329475</v>
      </c>
      <c r="G10" s="35">
        <v>-0.6324487</v>
      </c>
    </row>
    <row r="11" spans="1:7" ht="12">
      <c r="A11" s="21" t="s">
        <v>19</v>
      </c>
      <c r="B11" s="49">
        <v>1.540161</v>
      </c>
      <c r="C11" s="50">
        <v>0.3461163</v>
      </c>
      <c r="D11" s="50">
        <v>0.1004787</v>
      </c>
      <c r="E11" s="50">
        <v>-0.2834014</v>
      </c>
      <c r="F11" s="51">
        <v>13.26427</v>
      </c>
      <c r="G11" s="37">
        <v>2.033961</v>
      </c>
    </row>
    <row r="12" spans="1:7" ht="12">
      <c r="A12" s="20" t="s">
        <v>20</v>
      </c>
      <c r="B12" s="29">
        <v>0.2849885</v>
      </c>
      <c r="C12" s="14">
        <v>-0.1919567</v>
      </c>
      <c r="D12" s="14">
        <v>-0.1808006</v>
      </c>
      <c r="E12" s="14">
        <v>-0.03245026</v>
      </c>
      <c r="F12" s="25">
        <v>-0.5312997</v>
      </c>
      <c r="G12" s="35">
        <v>-0.1271575</v>
      </c>
    </row>
    <row r="13" spans="1:7" ht="12">
      <c r="A13" s="20" t="s">
        <v>21</v>
      </c>
      <c r="B13" s="29">
        <v>0.1931038</v>
      </c>
      <c r="C13" s="14">
        <v>-0.01424734</v>
      </c>
      <c r="D13" s="14">
        <v>0.1364874</v>
      </c>
      <c r="E13" s="14">
        <v>0.0728076</v>
      </c>
      <c r="F13" s="25">
        <v>-0.06258047</v>
      </c>
      <c r="G13" s="35">
        <v>0.06651701</v>
      </c>
    </row>
    <row r="14" spans="1:7" ht="12">
      <c r="A14" s="20" t="s">
        <v>22</v>
      </c>
      <c r="B14" s="29">
        <v>-0.03647801</v>
      </c>
      <c r="C14" s="14">
        <v>-0.08367553</v>
      </c>
      <c r="D14" s="14">
        <v>0.03192819</v>
      </c>
      <c r="E14" s="14">
        <v>0.002021534</v>
      </c>
      <c r="F14" s="25">
        <v>0.145405</v>
      </c>
      <c r="G14" s="35">
        <v>0.002174166</v>
      </c>
    </row>
    <row r="15" spans="1:7" ht="12">
      <c r="A15" s="21" t="s">
        <v>23</v>
      </c>
      <c r="B15" s="31">
        <v>-0.3958979</v>
      </c>
      <c r="C15" s="16">
        <v>-0.2208737</v>
      </c>
      <c r="D15" s="16">
        <v>-0.2000453</v>
      </c>
      <c r="E15" s="16">
        <v>-0.2384029</v>
      </c>
      <c r="F15" s="27">
        <v>-0.4633585</v>
      </c>
      <c r="G15" s="37">
        <v>-0.2778151</v>
      </c>
    </row>
    <row r="16" spans="1:7" ht="12">
      <c r="A16" s="20" t="s">
        <v>24</v>
      </c>
      <c r="B16" s="29">
        <v>-0.0007280025</v>
      </c>
      <c r="C16" s="14">
        <v>-0.0269441</v>
      </c>
      <c r="D16" s="14">
        <v>-0.0380107</v>
      </c>
      <c r="E16" s="14">
        <v>-0.03636352</v>
      </c>
      <c r="F16" s="25">
        <v>-0.03637176</v>
      </c>
      <c r="G16" s="35">
        <v>-0.02933401</v>
      </c>
    </row>
    <row r="17" spans="1:7" ht="12">
      <c r="A17" s="20" t="s">
        <v>25</v>
      </c>
      <c r="B17" s="29">
        <v>-0.05713868</v>
      </c>
      <c r="C17" s="14">
        <v>-0.04964506</v>
      </c>
      <c r="D17" s="14">
        <v>-0.0494141</v>
      </c>
      <c r="E17" s="14">
        <v>-0.05217101</v>
      </c>
      <c r="F17" s="25">
        <v>-0.04323826</v>
      </c>
      <c r="G17" s="35">
        <v>-0.05042603</v>
      </c>
    </row>
    <row r="18" spans="1:7" ht="12">
      <c r="A18" s="20" t="s">
        <v>26</v>
      </c>
      <c r="B18" s="29">
        <v>0.03870285</v>
      </c>
      <c r="C18" s="14">
        <v>0.0158047</v>
      </c>
      <c r="D18" s="14">
        <v>0.04600654</v>
      </c>
      <c r="E18" s="14">
        <v>0.0136607</v>
      </c>
      <c r="F18" s="25">
        <v>0.03404448</v>
      </c>
      <c r="G18" s="35">
        <v>0.02830552</v>
      </c>
    </row>
    <row r="19" spans="1:7" ht="12">
      <c r="A19" s="21" t="s">
        <v>27</v>
      </c>
      <c r="B19" s="31">
        <v>-0.2120568</v>
      </c>
      <c r="C19" s="16">
        <v>-0.1970204</v>
      </c>
      <c r="D19" s="16">
        <v>-0.1962335</v>
      </c>
      <c r="E19" s="16">
        <v>-0.1882193</v>
      </c>
      <c r="F19" s="27">
        <v>-0.1510532</v>
      </c>
      <c r="G19" s="37">
        <v>-0.1907517</v>
      </c>
    </row>
    <row r="20" spans="1:7" ht="12.75" thickBot="1">
      <c r="A20" s="44" t="s">
        <v>28</v>
      </c>
      <c r="B20" s="45">
        <v>-0.004098945</v>
      </c>
      <c r="C20" s="46">
        <v>0.007854656</v>
      </c>
      <c r="D20" s="46">
        <v>0.000695743</v>
      </c>
      <c r="E20" s="46">
        <v>-0.001371516</v>
      </c>
      <c r="F20" s="47">
        <v>-0.002569448</v>
      </c>
      <c r="G20" s="48">
        <v>0.0007901473</v>
      </c>
    </row>
    <row r="21" spans="1:7" ht="12.75" thickTop="1">
      <c r="A21" s="6" t="s">
        <v>29</v>
      </c>
      <c r="B21" s="39">
        <v>-97.9699</v>
      </c>
      <c r="C21" s="40">
        <v>46.55461</v>
      </c>
      <c r="D21" s="40">
        <v>39.36216</v>
      </c>
      <c r="E21" s="40">
        <v>16.88666</v>
      </c>
      <c r="F21" s="41">
        <v>-78.8283</v>
      </c>
      <c r="G21" s="43">
        <v>0.01174455</v>
      </c>
    </row>
    <row r="22" spans="1:7" ht="12">
      <c r="A22" s="20" t="s">
        <v>30</v>
      </c>
      <c r="B22" s="29">
        <v>101.2979</v>
      </c>
      <c r="C22" s="14">
        <v>59.26607</v>
      </c>
      <c r="D22" s="14">
        <v>-0.2656299</v>
      </c>
      <c r="E22" s="14">
        <v>-49.2406</v>
      </c>
      <c r="F22" s="25">
        <v>-127.2339</v>
      </c>
      <c r="G22" s="36">
        <v>0</v>
      </c>
    </row>
    <row r="23" spans="1:7" ht="12">
      <c r="A23" s="20" t="s">
        <v>31</v>
      </c>
      <c r="B23" s="29">
        <v>2.479408</v>
      </c>
      <c r="C23" s="14">
        <v>-0.2353231</v>
      </c>
      <c r="D23" s="14">
        <v>-1.709021</v>
      </c>
      <c r="E23" s="14">
        <v>-1.53932</v>
      </c>
      <c r="F23" s="25">
        <v>11.2512</v>
      </c>
      <c r="G23" s="35">
        <v>1.023922</v>
      </c>
    </row>
    <row r="24" spans="1:7" ht="12">
      <c r="A24" s="20" t="s">
        <v>32</v>
      </c>
      <c r="B24" s="29">
        <v>-0.3441928</v>
      </c>
      <c r="C24" s="14">
        <v>0.6320611</v>
      </c>
      <c r="D24" s="14">
        <v>-2.554792</v>
      </c>
      <c r="E24" s="14">
        <v>1.500988</v>
      </c>
      <c r="F24" s="25">
        <v>-0.7768449</v>
      </c>
      <c r="G24" s="35">
        <v>-0.2548109</v>
      </c>
    </row>
    <row r="25" spans="1:7" ht="12">
      <c r="A25" s="20" t="s">
        <v>33</v>
      </c>
      <c r="B25" s="29">
        <v>-0.01237518</v>
      </c>
      <c r="C25" s="14">
        <v>0.1104719</v>
      </c>
      <c r="D25" s="14">
        <v>-0.7160455</v>
      </c>
      <c r="E25" s="14">
        <v>-0.7746612</v>
      </c>
      <c r="F25" s="25">
        <v>-1.288098</v>
      </c>
      <c r="G25" s="35">
        <v>-0.5058199</v>
      </c>
    </row>
    <row r="26" spans="1:7" ht="12">
      <c r="A26" s="21" t="s">
        <v>34</v>
      </c>
      <c r="B26" s="31">
        <v>0.4130738</v>
      </c>
      <c r="C26" s="16">
        <v>0.4214556</v>
      </c>
      <c r="D26" s="16">
        <v>0.2991214</v>
      </c>
      <c r="E26" s="16">
        <v>-0.1096323</v>
      </c>
      <c r="F26" s="27">
        <v>1.519649</v>
      </c>
      <c r="G26" s="37">
        <v>0.4097247</v>
      </c>
    </row>
    <row r="27" spans="1:7" ht="12">
      <c r="A27" s="20" t="s">
        <v>35</v>
      </c>
      <c r="B27" s="29">
        <v>0.2737104</v>
      </c>
      <c r="C27" s="14">
        <v>0.1867782</v>
      </c>
      <c r="D27" s="14">
        <v>0.2457695</v>
      </c>
      <c r="E27" s="14">
        <v>-0.05344668</v>
      </c>
      <c r="F27" s="25">
        <v>0.2035957</v>
      </c>
      <c r="G27" s="35">
        <v>0.1580071</v>
      </c>
    </row>
    <row r="28" spans="1:7" ht="12">
      <c r="A28" s="20" t="s">
        <v>36</v>
      </c>
      <c r="B28" s="29">
        <v>0.01718508</v>
      </c>
      <c r="C28" s="14">
        <v>0.442446</v>
      </c>
      <c r="D28" s="14">
        <v>0.2758574</v>
      </c>
      <c r="E28" s="14">
        <v>0.2305801</v>
      </c>
      <c r="F28" s="25">
        <v>-0.1529301</v>
      </c>
      <c r="G28" s="35">
        <v>0.2103091</v>
      </c>
    </row>
    <row r="29" spans="1:7" ht="12">
      <c r="A29" s="20" t="s">
        <v>37</v>
      </c>
      <c r="B29" s="29">
        <v>0.1151034</v>
      </c>
      <c r="C29" s="14">
        <v>0.05427266</v>
      </c>
      <c r="D29" s="14">
        <v>0.00481847</v>
      </c>
      <c r="E29" s="14">
        <v>0.006801279</v>
      </c>
      <c r="F29" s="25">
        <v>0.0656815</v>
      </c>
      <c r="G29" s="35">
        <v>0.04129227</v>
      </c>
    </row>
    <row r="30" spans="1:7" ht="12">
      <c r="A30" s="21" t="s">
        <v>38</v>
      </c>
      <c r="B30" s="31">
        <v>-0.00331561</v>
      </c>
      <c r="C30" s="16">
        <v>0.03574805</v>
      </c>
      <c r="D30" s="16">
        <v>0.009425472</v>
      </c>
      <c r="E30" s="16">
        <v>-0.0530278</v>
      </c>
      <c r="F30" s="27">
        <v>0.3457375</v>
      </c>
      <c r="G30" s="37">
        <v>0.04381135</v>
      </c>
    </row>
    <row r="31" spans="1:7" ht="12">
      <c r="A31" s="20" t="s">
        <v>39</v>
      </c>
      <c r="B31" s="29">
        <v>-0.005483556</v>
      </c>
      <c r="C31" s="14">
        <v>0.05387087</v>
      </c>
      <c r="D31" s="14">
        <v>0.04175789</v>
      </c>
      <c r="E31" s="14">
        <v>0.02411427</v>
      </c>
      <c r="F31" s="25">
        <v>-0.007257756</v>
      </c>
      <c r="G31" s="35">
        <v>0.02703958</v>
      </c>
    </row>
    <row r="32" spans="1:7" ht="12">
      <c r="A32" s="20" t="s">
        <v>40</v>
      </c>
      <c r="B32" s="29">
        <v>-0.001476678</v>
      </c>
      <c r="C32" s="14">
        <v>0.0735208</v>
      </c>
      <c r="D32" s="14">
        <v>0.0877045</v>
      </c>
      <c r="E32" s="14">
        <v>0.03702238</v>
      </c>
      <c r="F32" s="25">
        <v>-0.01746055</v>
      </c>
      <c r="G32" s="35">
        <v>0.04513896</v>
      </c>
    </row>
    <row r="33" spans="1:7" ht="12">
      <c r="A33" s="20" t="s">
        <v>41</v>
      </c>
      <c r="B33" s="29">
        <v>0.1601149</v>
      </c>
      <c r="C33" s="14">
        <v>0.1162674</v>
      </c>
      <c r="D33" s="14">
        <v>0.1149514</v>
      </c>
      <c r="E33" s="14">
        <v>0.1115149</v>
      </c>
      <c r="F33" s="25">
        <v>0.08368927</v>
      </c>
      <c r="G33" s="35">
        <v>0.1168054</v>
      </c>
    </row>
    <row r="34" spans="1:7" ht="12">
      <c r="A34" s="21" t="s">
        <v>42</v>
      </c>
      <c r="B34" s="31">
        <v>-0.0245211</v>
      </c>
      <c r="C34" s="16">
        <v>-0.02068136</v>
      </c>
      <c r="D34" s="16">
        <v>-0.01414887</v>
      </c>
      <c r="E34" s="16">
        <v>-0.0009590786</v>
      </c>
      <c r="F34" s="27">
        <v>-0.01317011</v>
      </c>
      <c r="G34" s="37">
        <v>-0.01391553</v>
      </c>
    </row>
    <row r="35" spans="1:7" ht="12.75" thickBot="1">
      <c r="A35" s="22" t="s">
        <v>43</v>
      </c>
      <c r="B35" s="32">
        <v>0.0008510744</v>
      </c>
      <c r="C35" s="17">
        <v>-0.003716659</v>
      </c>
      <c r="D35" s="17">
        <v>-0.002600329</v>
      </c>
      <c r="E35" s="17">
        <v>-0.001201753</v>
      </c>
      <c r="F35" s="28">
        <v>0.007846459</v>
      </c>
      <c r="G35" s="38">
        <v>-0.0006372724</v>
      </c>
    </row>
    <row r="36" spans="1:7" ht="12">
      <c r="A36" s="4" t="s">
        <v>44</v>
      </c>
      <c r="B36" s="3">
        <v>22.00928</v>
      </c>
      <c r="C36" s="3">
        <v>22.01233</v>
      </c>
      <c r="D36" s="3">
        <v>22.02149</v>
      </c>
      <c r="E36" s="3">
        <v>22.03064</v>
      </c>
      <c r="F36" s="3">
        <v>22.04285</v>
      </c>
      <c r="G36" s="3"/>
    </row>
    <row r="37" spans="1:6" ht="12">
      <c r="A37" s="4" t="s">
        <v>45</v>
      </c>
      <c r="B37" s="2">
        <v>0.3875733</v>
      </c>
      <c r="C37" s="2">
        <v>0.3631592</v>
      </c>
      <c r="D37" s="2">
        <v>0.3560384</v>
      </c>
      <c r="E37" s="2">
        <v>0.3473918</v>
      </c>
      <c r="F37" s="2">
        <v>0.3453573</v>
      </c>
    </row>
    <row r="38" spans="1:7" ht="12">
      <c r="A38" s="4" t="s">
        <v>52</v>
      </c>
      <c r="B38" s="2">
        <v>0.0001734783</v>
      </c>
      <c r="C38" s="2">
        <v>-0.0001272204</v>
      </c>
      <c r="D38" s="2">
        <v>4.167892E-05</v>
      </c>
      <c r="E38" s="2">
        <v>-0.0001113743</v>
      </c>
      <c r="F38" s="2">
        <v>0.0001660962</v>
      </c>
      <c r="G38" s="2">
        <v>0.0002804853</v>
      </c>
    </row>
    <row r="39" spans="1:7" ht="12.75" thickBot="1">
      <c r="A39" s="4" t="s">
        <v>53</v>
      </c>
      <c r="B39" s="2">
        <v>0.0001647915</v>
      </c>
      <c r="C39" s="2">
        <v>-7.838886E-05</v>
      </c>
      <c r="D39" s="2">
        <v>-6.691457E-05</v>
      </c>
      <c r="E39" s="2">
        <v>-2.925573E-05</v>
      </c>
      <c r="F39" s="2">
        <v>0.0001361214</v>
      </c>
      <c r="G39" s="2">
        <v>0.001113912</v>
      </c>
    </row>
    <row r="40" spans="2:5" ht="12.75" thickBot="1">
      <c r="B40" s="7" t="s">
        <v>46</v>
      </c>
      <c r="C40" s="8">
        <v>-0.003757</v>
      </c>
      <c r="D40" s="18" t="s">
        <v>47</v>
      </c>
      <c r="E40" s="9">
        <v>3.117712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12.506</v>
      </c>
      <c r="C43" s="1">
        <v>12.505</v>
      </c>
      <c r="D43" s="1">
        <v>12.505</v>
      </c>
      <c r="E43" s="1">
        <v>12.505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0.002262</v>
      </c>
      <c r="C4">
        <v>0.003757</v>
      </c>
      <c r="D4">
        <v>0.003756</v>
      </c>
      <c r="E4">
        <v>0.003757</v>
      </c>
      <c r="F4">
        <v>0.002087</v>
      </c>
      <c r="G4">
        <v>0.011713</v>
      </c>
    </row>
    <row r="5" spans="1:7" ht="12.75">
      <c r="A5" t="s">
        <v>13</v>
      </c>
      <c r="B5">
        <v>5.064722</v>
      </c>
      <c r="C5">
        <v>2.963269</v>
      </c>
      <c r="D5">
        <v>-0.013281</v>
      </c>
      <c r="E5">
        <v>-2.46201</v>
      </c>
      <c r="F5">
        <v>-6.361351</v>
      </c>
      <c r="G5">
        <v>4.749796</v>
      </c>
    </row>
    <row r="6" spans="1:7" ht="12.75">
      <c r="A6" t="s">
        <v>14</v>
      </c>
      <c r="B6" s="52">
        <v>-101.0641</v>
      </c>
      <c r="C6" s="52">
        <v>74.56224</v>
      </c>
      <c r="D6" s="52">
        <v>-24.51597</v>
      </c>
      <c r="E6" s="52">
        <v>65.59905</v>
      </c>
      <c r="F6" s="52">
        <v>-98.72241</v>
      </c>
      <c r="G6" s="52">
        <v>0.002192729</v>
      </c>
    </row>
    <row r="7" spans="1:7" ht="12.75">
      <c r="A7" t="s">
        <v>15</v>
      </c>
      <c r="B7" s="52">
        <v>10000</v>
      </c>
      <c r="C7" s="52">
        <v>10000</v>
      </c>
      <c r="D7" s="52">
        <v>10000</v>
      </c>
      <c r="E7" s="52">
        <v>10000</v>
      </c>
      <c r="F7" s="52">
        <v>10000</v>
      </c>
      <c r="G7" s="52">
        <v>10000</v>
      </c>
    </row>
    <row r="8" spans="1:7" ht="12.75">
      <c r="A8" t="s">
        <v>16</v>
      </c>
      <c r="B8" s="52">
        <v>2.416789</v>
      </c>
      <c r="C8" s="52">
        <v>0.8444975</v>
      </c>
      <c r="D8" s="52">
        <v>1.522814</v>
      </c>
      <c r="E8" s="52">
        <v>2.683203</v>
      </c>
      <c r="F8" s="52">
        <v>-4.176755</v>
      </c>
      <c r="G8" s="52">
        <v>1.00698</v>
      </c>
    </row>
    <row r="9" spans="1:7" ht="12.75">
      <c r="A9" t="s">
        <v>17</v>
      </c>
      <c r="B9" s="52">
        <v>0.4239785</v>
      </c>
      <c r="C9" s="52">
        <v>0.7601181</v>
      </c>
      <c r="D9" s="52">
        <v>-0.08795653</v>
      </c>
      <c r="E9" s="52">
        <v>0.2465768</v>
      </c>
      <c r="F9" s="52">
        <v>-2.096074</v>
      </c>
      <c r="G9" s="52">
        <v>0.002456538</v>
      </c>
    </row>
    <row r="10" spans="1:7" ht="12.75">
      <c r="A10" t="s">
        <v>18</v>
      </c>
      <c r="B10" s="52">
        <v>-0.3899026</v>
      </c>
      <c r="C10" s="52">
        <v>-0.9526724</v>
      </c>
      <c r="D10" s="52">
        <v>-0.7134422</v>
      </c>
      <c r="E10" s="52">
        <v>-0.4880268</v>
      </c>
      <c r="F10" s="52">
        <v>-0.4329475</v>
      </c>
      <c r="G10" s="52">
        <v>-0.6324487</v>
      </c>
    </row>
    <row r="11" spans="1:7" ht="12.75">
      <c r="A11" t="s">
        <v>19</v>
      </c>
      <c r="B11" s="52">
        <v>1.540161</v>
      </c>
      <c r="C11" s="52">
        <v>0.3461163</v>
      </c>
      <c r="D11" s="52">
        <v>0.1004787</v>
      </c>
      <c r="E11" s="52">
        <v>-0.2834014</v>
      </c>
      <c r="F11" s="52">
        <v>13.26427</v>
      </c>
      <c r="G11" s="52">
        <v>2.033961</v>
      </c>
    </row>
    <row r="12" spans="1:7" ht="12.75">
      <c r="A12" t="s">
        <v>20</v>
      </c>
      <c r="B12" s="52">
        <v>0.2849885</v>
      </c>
      <c r="C12" s="52">
        <v>-0.1919567</v>
      </c>
      <c r="D12" s="52">
        <v>-0.1808006</v>
      </c>
      <c r="E12" s="52">
        <v>-0.03245026</v>
      </c>
      <c r="F12" s="52">
        <v>-0.5312997</v>
      </c>
      <c r="G12" s="52">
        <v>-0.1271575</v>
      </c>
    </row>
    <row r="13" spans="1:7" ht="12.75">
      <c r="A13" t="s">
        <v>21</v>
      </c>
      <c r="B13" s="52">
        <v>0.1931038</v>
      </c>
      <c r="C13" s="52">
        <v>-0.01424734</v>
      </c>
      <c r="D13" s="52">
        <v>0.1364874</v>
      </c>
      <c r="E13" s="52">
        <v>0.0728076</v>
      </c>
      <c r="F13" s="52">
        <v>-0.06258047</v>
      </c>
      <c r="G13" s="52">
        <v>0.06651701</v>
      </c>
    </row>
    <row r="14" spans="1:7" ht="12.75">
      <c r="A14" t="s">
        <v>22</v>
      </c>
      <c r="B14" s="52">
        <v>-0.03647801</v>
      </c>
      <c r="C14" s="52">
        <v>-0.08367553</v>
      </c>
      <c r="D14" s="52">
        <v>0.03192819</v>
      </c>
      <c r="E14" s="52">
        <v>0.002021534</v>
      </c>
      <c r="F14" s="52">
        <v>0.145405</v>
      </c>
      <c r="G14" s="52">
        <v>0.002174166</v>
      </c>
    </row>
    <row r="15" spans="1:7" ht="12.75">
      <c r="A15" t="s">
        <v>23</v>
      </c>
      <c r="B15" s="52">
        <v>-0.3958979</v>
      </c>
      <c r="C15" s="52">
        <v>-0.2208737</v>
      </c>
      <c r="D15" s="52">
        <v>-0.2000453</v>
      </c>
      <c r="E15" s="52">
        <v>-0.2384029</v>
      </c>
      <c r="F15" s="52">
        <v>-0.4633585</v>
      </c>
      <c r="G15" s="52">
        <v>-0.2778151</v>
      </c>
    </row>
    <row r="16" spans="1:7" ht="12.75">
      <c r="A16" t="s">
        <v>24</v>
      </c>
      <c r="B16" s="52">
        <v>-0.0007280025</v>
      </c>
      <c r="C16" s="52">
        <v>-0.0269441</v>
      </c>
      <c r="D16" s="52">
        <v>-0.0380107</v>
      </c>
      <c r="E16" s="52">
        <v>-0.03636352</v>
      </c>
      <c r="F16" s="52">
        <v>-0.03637176</v>
      </c>
      <c r="G16" s="52">
        <v>-0.02933401</v>
      </c>
    </row>
    <row r="17" spans="1:7" ht="12.75">
      <c r="A17" t="s">
        <v>25</v>
      </c>
      <c r="B17" s="52">
        <v>-0.05713868</v>
      </c>
      <c r="C17" s="52">
        <v>-0.04964506</v>
      </c>
      <c r="D17" s="52">
        <v>-0.0494141</v>
      </c>
      <c r="E17" s="52">
        <v>-0.05217101</v>
      </c>
      <c r="F17" s="52">
        <v>-0.04323826</v>
      </c>
      <c r="G17" s="52">
        <v>-0.05042603</v>
      </c>
    </row>
    <row r="18" spans="1:7" ht="12.75">
      <c r="A18" t="s">
        <v>26</v>
      </c>
      <c r="B18" s="52">
        <v>0.03870285</v>
      </c>
      <c r="C18" s="52">
        <v>0.0158047</v>
      </c>
      <c r="D18" s="52">
        <v>0.04600654</v>
      </c>
      <c r="E18" s="52">
        <v>0.0136607</v>
      </c>
      <c r="F18" s="52">
        <v>0.03404448</v>
      </c>
      <c r="G18" s="52">
        <v>0.02830552</v>
      </c>
    </row>
    <row r="19" spans="1:7" ht="12.75">
      <c r="A19" t="s">
        <v>27</v>
      </c>
      <c r="B19" s="52">
        <v>-0.2120568</v>
      </c>
      <c r="C19" s="52">
        <v>-0.1970204</v>
      </c>
      <c r="D19" s="52">
        <v>-0.1962335</v>
      </c>
      <c r="E19" s="52">
        <v>-0.1882193</v>
      </c>
      <c r="F19" s="52">
        <v>-0.1510532</v>
      </c>
      <c r="G19" s="52">
        <v>-0.1907517</v>
      </c>
    </row>
    <row r="20" spans="1:7" ht="12.75">
      <c r="A20" t="s">
        <v>28</v>
      </c>
      <c r="B20" s="52">
        <v>-0.004098945</v>
      </c>
      <c r="C20" s="52">
        <v>0.007854656</v>
      </c>
      <c r="D20" s="52">
        <v>0.000695743</v>
      </c>
      <c r="E20" s="52">
        <v>-0.001371516</v>
      </c>
      <c r="F20" s="52">
        <v>-0.002569448</v>
      </c>
      <c r="G20" s="52">
        <v>0.0007901473</v>
      </c>
    </row>
    <row r="21" spans="1:7" ht="12.75">
      <c r="A21" t="s">
        <v>29</v>
      </c>
      <c r="B21" s="52">
        <v>-97.9699</v>
      </c>
      <c r="C21" s="52">
        <v>46.55461</v>
      </c>
      <c r="D21" s="52">
        <v>39.36216</v>
      </c>
      <c r="E21" s="52">
        <v>16.88666</v>
      </c>
      <c r="F21" s="52">
        <v>-78.8283</v>
      </c>
      <c r="G21" s="52">
        <v>0.01174455</v>
      </c>
    </row>
    <row r="22" spans="1:7" ht="12.75">
      <c r="A22" t="s">
        <v>30</v>
      </c>
      <c r="B22" s="52">
        <v>101.2979</v>
      </c>
      <c r="C22" s="52">
        <v>59.26607</v>
      </c>
      <c r="D22" s="52">
        <v>-0.2656299</v>
      </c>
      <c r="E22" s="52">
        <v>-49.2406</v>
      </c>
      <c r="F22" s="52">
        <v>-127.2339</v>
      </c>
      <c r="G22" s="52">
        <v>0</v>
      </c>
    </row>
    <row r="23" spans="1:7" ht="12.75">
      <c r="A23" t="s">
        <v>31</v>
      </c>
      <c r="B23" s="52">
        <v>2.479408</v>
      </c>
      <c r="C23" s="52">
        <v>-0.2353231</v>
      </c>
      <c r="D23" s="52">
        <v>-1.709021</v>
      </c>
      <c r="E23" s="52">
        <v>-1.53932</v>
      </c>
      <c r="F23" s="52">
        <v>11.2512</v>
      </c>
      <c r="G23" s="52">
        <v>1.023922</v>
      </c>
    </row>
    <row r="24" spans="1:7" ht="12.75">
      <c r="A24" t="s">
        <v>32</v>
      </c>
      <c r="B24" s="52">
        <v>-0.3441928</v>
      </c>
      <c r="C24" s="52">
        <v>0.6320611</v>
      </c>
      <c r="D24" s="52">
        <v>-2.554792</v>
      </c>
      <c r="E24" s="52">
        <v>1.500988</v>
      </c>
      <c r="F24" s="52">
        <v>-0.7768449</v>
      </c>
      <c r="G24" s="52">
        <v>-0.2548109</v>
      </c>
    </row>
    <row r="25" spans="1:7" ht="12.75">
      <c r="A25" t="s">
        <v>33</v>
      </c>
      <c r="B25" s="52">
        <v>-0.01237518</v>
      </c>
      <c r="C25" s="52">
        <v>0.1104719</v>
      </c>
      <c r="D25" s="52">
        <v>-0.7160455</v>
      </c>
      <c r="E25" s="52">
        <v>-0.7746612</v>
      </c>
      <c r="F25" s="52">
        <v>-1.288098</v>
      </c>
      <c r="G25" s="52">
        <v>-0.5058199</v>
      </c>
    </row>
    <row r="26" spans="1:7" ht="12.75">
      <c r="A26" t="s">
        <v>34</v>
      </c>
      <c r="B26" s="52">
        <v>0.4130738</v>
      </c>
      <c r="C26" s="52">
        <v>0.4214556</v>
      </c>
      <c r="D26" s="52">
        <v>0.2991214</v>
      </c>
      <c r="E26" s="52">
        <v>-0.1096323</v>
      </c>
      <c r="F26" s="52">
        <v>1.519649</v>
      </c>
      <c r="G26" s="52">
        <v>0.4097247</v>
      </c>
    </row>
    <row r="27" spans="1:7" ht="12.75">
      <c r="A27" t="s">
        <v>35</v>
      </c>
      <c r="B27" s="52">
        <v>0.2737104</v>
      </c>
      <c r="C27" s="52">
        <v>0.1867782</v>
      </c>
      <c r="D27" s="52">
        <v>0.2457695</v>
      </c>
      <c r="E27" s="52">
        <v>-0.05344668</v>
      </c>
      <c r="F27" s="52">
        <v>0.2035957</v>
      </c>
      <c r="G27" s="52">
        <v>0.1580071</v>
      </c>
    </row>
    <row r="28" spans="1:7" ht="12.75">
      <c r="A28" t="s">
        <v>36</v>
      </c>
      <c r="B28" s="52">
        <v>0.01718508</v>
      </c>
      <c r="C28" s="52">
        <v>0.442446</v>
      </c>
      <c r="D28" s="52">
        <v>0.2758574</v>
      </c>
      <c r="E28" s="52">
        <v>0.2305801</v>
      </c>
      <c r="F28" s="52">
        <v>-0.1529301</v>
      </c>
      <c r="G28" s="52">
        <v>0.2103091</v>
      </c>
    </row>
    <row r="29" spans="1:7" ht="12.75">
      <c r="A29" t="s">
        <v>37</v>
      </c>
      <c r="B29" s="52">
        <v>0.1151034</v>
      </c>
      <c r="C29" s="52">
        <v>0.05427266</v>
      </c>
      <c r="D29" s="52">
        <v>0.00481847</v>
      </c>
      <c r="E29" s="52">
        <v>0.006801279</v>
      </c>
      <c r="F29" s="52">
        <v>0.0656815</v>
      </c>
      <c r="G29" s="52">
        <v>0.04129227</v>
      </c>
    </row>
    <row r="30" spans="1:7" ht="12.75">
      <c r="A30" t="s">
        <v>38</v>
      </c>
      <c r="B30" s="52">
        <v>-0.00331561</v>
      </c>
      <c r="C30" s="52">
        <v>0.03574805</v>
      </c>
      <c r="D30" s="52">
        <v>0.009425472</v>
      </c>
      <c r="E30" s="52">
        <v>-0.0530278</v>
      </c>
      <c r="F30" s="52">
        <v>0.3457375</v>
      </c>
      <c r="G30" s="52">
        <v>0.04381135</v>
      </c>
    </row>
    <row r="31" spans="1:7" ht="12.75">
      <c r="A31" t="s">
        <v>39</v>
      </c>
      <c r="B31" s="52">
        <v>-0.005483556</v>
      </c>
      <c r="C31" s="52">
        <v>0.05387087</v>
      </c>
      <c r="D31" s="52">
        <v>0.04175789</v>
      </c>
      <c r="E31" s="52">
        <v>0.02411427</v>
      </c>
      <c r="F31" s="52">
        <v>-0.007257756</v>
      </c>
      <c r="G31" s="52">
        <v>0.02703958</v>
      </c>
    </row>
    <row r="32" spans="1:7" ht="12.75">
      <c r="A32" t="s">
        <v>40</v>
      </c>
      <c r="B32" s="52">
        <v>-0.001476678</v>
      </c>
      <c r="C32" s="52">
        <v>0.0735208</v>
      </c>
      <c r="D32" s="52">
        <v>0.0877045</v>
      </c>
      <c r="E32" s="52">
        <v>0.03702238</v>
      </c>
      <c r="F32" s="52">
        <v>-0.01746055</v>
      </c>
      <c r="G32" s="52">
        <v>0.04513896</v>
      </c>
    </row>
    <row r="33" spans="1:7" ht="12.75">
      <c r="A33" t="s">
        <v>41</v>
      </c>
      <c r="B33" s="52">
        <v>0.1601149</v>
      </c>
      <c r="C33" s="52">
        <v>0.1162674</v>
      </c>
      <c r="D33" s="52">
        <v>0.1149514</v>
      </c>
      <c r="E33" s="52">
        <v>0.1115149</v>
      </c>
      <c r="F33" s="52">
        <v>0.08368927</v>
      </c>
      <c r="G33" s="52">
        <v>0.1168054</v>
      </c>
    </row>
    <row r="34" spans="1:7" ht="12.75">
      <c r="A34" t="s">
        <v>42</v>
      </c>
      <c r="B34" s="52">
        <v>-0.0245211</v>
      </c>
      <c r="C34" s="52">
        <v>-0.02068136</v>
      </c>
      <c r="D34" s="52">
        <v>-0.01414887</v>
      </c>
      <c r="E34" s="52">
        <v>-0.0009590786</v>
      </c>
      <c r="F34" s="52">
        <v>-0.01317011</v>
      </c>
      <c r="G34" s="52">
        <v>-0.01391553</v>
      </c>
    </row>
    <row r="35" spans="1:7" ht="12.75">
      <c r="A35" t="s">
        <v>43</v>
      </c>
      <c r="B35" s="52">
        <v>0.0008510744</v>
      </c>
      <c r="C35" s="52">
        <v>-0.003716659</v>
      </c>
      <c r="D35" s="52">
        <v>-0.002600329</v>
      </c>
      <c r="E35" s="52">
        <v>-0.001201753</v>
      </c>
      <c r="F35" s="52">
        <v>0.007846459</v>
      </c>
      <c r="G35" s="52">
        <v>-0.0006372724</v>
      </c>
    </row>
    <row r="36" spans="1:6" ht="12.75">
      <c r="A36" t="s">
        <v>44</v>
      </c>
      <c r="B36" s="52">
        <v>22.00928</v>
      </c>
      <c r="C36" s="52">
        <v>22.01233</v>
      </c>
      <c r="D36" s="52">
        <v>22.02149</v>
      </c>
      <c r="E36" s="52">
        <v>22.03064</v>
      </c>
      <c r="F36" s="52">
        <v>22.04285</v>
      </c>
    </row>
    <row r="37" spans="1:6" ht="12.75">
      <c r="A37" t="s">
        <v>45</v>
      </c>
      <c r="B37" s="52">
        <v>0.3875733</v>
      </c>
      <c r="C37" s="52">
        <v>0.3631592</v>
      </c>
      <c r="D37" s="52">
        <v>0.3560384</v>
      </c>
      <c r="E37" s="52">
        <v>0.3473918</v>
      </c>
      <c r="F37" s="52">
        <v>0.3453573</v>
      </c>
    </row>
    <row r="38" spans="1:7" ht="12.75">
      <c r="A38" t="s">
        <v>54</v>
      </c>
      <c r="B38" s="52">
        <v>0.0001734783</v>
      </c>
      <c r="C38" s="52">
        <v>-0.0001272204</v>
      </c>
      <c r="D38" s="52">
        <v>4.167892E-05</v>
      </c>
      <c r="E38" s="52">
        <v>-0.0001113743</v>
      </c>
      <c r="F38" s="52">
        <v>0.0001660962</v>
      </c>
      <c r="G38" s="52">
        <v>0.0002804853</v>
      </c>
    </row>
    <row r="39" spans="1:7" ht="12.75">
      <c r="A39" t="s">
        <v>55</v>
      </c>
      <c r="B39" s="52">
        <v>0.0001647915</v>
      </c>
      <c r="C39" s="52">
        <v>-7.838886E-05</v>
      </c>
      <c r="D39" s="52">
        <v>-6.691457E-05</v>
      </c>
      <c r="E39" s="52">
        <v>-2.925573E-05</v>
      </c>
      <c r="F39" s="52">
        <v>0.0001361214</v>
      </c>
      <c r="G39" s="52">
        <v>0.001113912</v>
      </c>
    </row>
    <row r="40" spans="2:5" ht="12.75">
      <c r="B40" t="s">
        <v>46</v>
      </c>
      <c r="C40">
        <v>-0.003757</v>
      </c>
      <c r="D40" t="s">
        <v>47</v>
      </c>
      <c r="E40">
        <v>3.117712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12.506</v>
      </c>
      <c r="C44">
        <v>12.505</v>
      </c>
      <c r="D44">
        <v>12.505</v>
      </c>
      <c r="E44">
        <v>12.505</v>
      </c>
      <c r="F44">
        <v>12.506</v>
      </c>
      <c r="J44">
        <v>12.506</v>
      </c>
    </row>
    <row r="50" spans="1:7" ht="12.75">
      <c r="A50" t="s">
        <v>57</v>
      </c>
      <c r="B50">
        <f>-0.017/(B7*B7+B22*B22)*(B21*B22+B6*B7)</f>
        <v>0.00017347827360806372</v>
      </c>
      <c r="C50">
        <f>-0.017/(C7*C7+C22*C22)*(C21*C22+C6*C7)</f>
        <v>-0.00012722038791755346</v>
      </c>
      <c r="D50">
        <f>-0.017/(D7*D7+D22*D22)*(D21*D22+D6*D7)</f>
        <v>4.167892645091784E-05</v>
      </c>
      <c r="E50">
        <f>-0.017/(E7*E7+E22*E22)*(E21*E22+E6*E7)</f>
        <v>-0.00011137432800121455</v>
      </c>
      <c r="F50">
        <f>-0.017/(F7*F7+F22*F22)*(F21*F22+F6*F7)</f>
        <v>0.00016609617113226343</v>
      </c>
      <c r="G50">
        <f>(B50*B$4+C50*C$4+D50*D$4+E50*E$4+F50*F$4)/SUM(B$4:F$4)</f>
        <v>-5.145885797362886E-08</v>
      </c>
    </row>
    <row r="51" spans="1:7" ht="12.75">
      <c r="A51" t="s">
        <v>58</v>
      </c>
      <c r="B51">
        <f>-0.017/(B7*B7+B22*B22)*(B21*B7-B6*B22)</f>
        <v>0.0001647915315187878</v>
      </c>
      <c r="C51">
        <f>-0.017/(C7*C7+C22*C22)*(C21*C7-C6*C22)</f>
        <v>-7.838885175842511E-05</v>
      </c>
      <c r="D51">
        <f>-0.017/(D7*D7+D22*D22)*(D21*D7-D6*D22)</f>
        <v>-6.691456488309347E-05</v>
      </c>
      <c r="E51">
        <f>-0.017/(E7*E7+E22*E22)*(E21*E7-E6*E22)</f>
        <v>-2.925573587353766E-05</v>
      </c>
      <c r="F51">
        <f>-0.017/(F7*F7+F22*F22)*(F21*F7-F6*F22)</f>
        <v>0.00013612141636282254</v>
      </c>
      <c r="G51">
        <f>(B51*B$4+C51*C$4+D51*D$4+E51*E$4+F51*F$4)/SUM(B$4:F$4)</f>
        <v>6.991605163745674E-08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10000.001255875508</v>
      </c>
      <c r="C62">
        <f>C7+(2/0.017)*(C8*C50-C23*C51)</f>
        <v>9999.985190116806</v>
      </c>
      <c r="D62">
        <f>D7+(2/0.017)*(D8*D50-D23*D51)</f>
        <v>9999.994013041896</v>
      </c>
      <c r="E62">
        <f>E7+(2/0.017)*(E8*E50-E23*E51)</f>
        <v>9999.959544250545</v>
      </c>
      <c r="F62">
        <f>F7+(2/0.017)*(F8*F50-F23*F51)</f>
        <v>9999.738203259643</v>
      </c>
    </row>
    <row r="63" spans="1:6" ht="12.75">
      <c r="A63" t="s">
        <v>66</v>
      </c>
      <c r="B63">
        <f>B8+(3/0.017)*(B9*B50-B24*B51)</f>
        <v>2.4397780206252957</v>
      </c>
      <c r="C63">
        <f>C8+(3/0.017)*(C9*C50-C24*C51)</f>
        <v>0.8361758572338259</v>
      </c>
      <c r="D63">
        <f>D8+(3/0.017)*(D9*D50-D24*D51)</f>
        <v>1.4919989302132548</v>
      </c>
      <c r="E63">
        <f>E8+(3/0.017)*(E9*E50-E24*E51)</f>
        <v>2.6861059734841164</v>
      </c>
      <c r="F63">
        <f>F8+(3/0.017)*(F9*F50-F24*F51)</f>
        <v>-4.219532289010762</v>
      </c>
    </row>
    <row r="64" spans="1:6" ht="12.75">
      <c r="A64" t="s">
        <v>67</v>
      </c>
      <c r="B64">
        <f>B9+(4/0.017)*(B10*B50-B25*B51)</f>
        <v>0.40854313410393533</v>
      </c>
      <c r="C64">
        <f>C9+(4/0.017)*(C10*C50-C25*C51)</f>
        <v>0.7906731865126867</v>
      </c>
      <c r="D64">
        <f>D9+(4/0.017)*(D10*D50-D25*D51)</f>
        <v>-0.10622697189406544</v>
      </c>
      <c r="E64">
        <f>E9+(4/0.017)*(E10*E50-E25*E51)</f>
        <v>0.25403335845597774</v>
      </c>
      <c r="F64">
        <f>F9+(4/0.017)*(F10*F50-F25*F51)</f>
        <v>-2.071738281853451</v>
      </c>
    </row>
    <row r="65" spans="1:6" ht="12.75">
      <c r="A65" t="s">
        <v>68</v>
      </c>
      <c r="B65">
        <f>B10+(5/0.017)*(B11*B50-B26*B51)</f>
        <v>-0.3313398331687695</v>
      </c>
      <c r="C65">
        <f>C10+(5/0.017)*(C11*C50-C26*C51)</f>
        <v>-0.9559064086468912</v>
      </c>
      <c r="D65">
        <f>D10+(5/0.017)*(D11*D50-D26*D51)</f>
        <v>-0.7063235462719396</v>
      </c>
      <c r="E65">
        <f>E10+(5/0.017)*(E11*E50-E26*E51)</f>
        <v>-0.4796867215095309</v>
      </c>
      <c r="F65">
        <f>F10+(5/0.017)*(F11*F50-F26*F51)</f>
        <v>0.15419593694417671</v>
      </c>
    </row>
    <row r="66" spans="1:6" ht="12.75">
      <c r="A66" t="s">
        <v>69</v>
      </c>
      <c r="B66">
        <f>B11+(6/0.017)*(B12*B50-B27*B51)</f>
        <v>1.5416907024598345</v>
      </c>
      <c r="C66">
        <f>C11+(6/0.017)*(C12*C50-C27*C51)</f>
        <v>0.35990293569489845</v>
      </c>
      <c r="D66">
        <f>D11+(6/0.017)*(D12*D50-D27*D51)</f>
        <v>0.10362340032153658</v>
      </c>
      <c r="E66">
        <f>E11+(6/0.017)*(E12*E50-E27*E51)</f>
        <v>-0.2826776927243881</v>
      </c>
      <c r="F66">
        <f>F11+(6/0.017)*(F12*F50-F27*F51)</f>
        <v>13.22334273613773</v>
      </c>
    </row>
    <row r="67" spans="1:6" ht="12.75">
      <c r="A67" t="s">
        <v>70</v>
      </c>
      <c r="B67">
        <f>B12+(7/0.017)*(B13*B50-B28*B51)</f>
        <v>0.2976162357288698</v>
      </c>
      <c r="C67">
        <f>C12+(7/0.017)*(C13*C50-C28*C51)</f>
        <v>-0.17692918810665237</v>
      </c>
      <c r="D67">
        <f>D12+(7/0.017)*(D13*D50-D28*D51)</f>
        <v>-0.17085750097776417</v>
      </c>
      <c r="E67">
        <f>E12+(7/0.017)*(E13*E50-E28*E51)</f>
        <v>-0.03301153936121243</v>
      </c>
      <c r="F67">
        <f>F12+(7/0.017)*(F13*F50-F28*F51)</f>
        <v>-0.5270080060274733</v>
      </c>
    </row>
    <row r="68" spans="1:6" ht="12.75">
      <c r="A68" t="s">
        <v>71</v>
      </c>
      <c r="B68">
        <f>B13+(8/0.017)*(B14*B50-B29*B51)</f>
        <v>0.1811997022265989</v>
      </c>
      <c r="C68">
        <f>C13+(8/0.017)*(C14*C50-C29*C51)</f>
        <v>-0.007235761230549511</v>
      </c>
      <c r="D68">
        <f>D13+(8/0.017)*(D14*D50-D29*D51)</f>
        <v>0.1372653569440815</v>
      </c>
      <c r="E68">
        <f>E13+(8/0.017)*(E14*E50-E29*E51)</f>
        <v>0.07279528443823277</v>
      </c>
      <c r="F68">
        <f>F13+(8/0.017)*(F14*F50-F29*F51)</f>
        <v>-0.0554225617860461</v>
      </c>
    </row>
    <row r="69" spans="1:6" ht="12.75">
      <c r="A69" t="s">
        <v>72</v>
      </c>
      <c r="B69">
        <f>B14+(9/0.017)*(B15*B50-B30*B51)</f>
        <v>-0.07254858046500881</v>
      </c>
      <c r="C69">
        <f>C14+(9/0.017)*(C15*C50-C30*C51)</f>
        <v>-0.06731570779517689</v>
      </c>
      <c r="D69">
        <f>D14+(9/0.017)*(D15*D50-D30*D51)</f>
        <v>0.027848028359371405</v>
      </c>
      <c r="E69">
        <f>E14+(9/0.017)*(E15*E50-E30*E51)</f>
        <v>0.015257143366621985</v>
      </c>
      <c r="F69">
        <f>F14+(9/0.017)*(F15*F50-F30*F51)</f>
        <v>0.07974504952282518</v>
      </c>
    </row>
    <row r="70" spans="1:6" ht="12.75">
      <c r="A70" t="s">
        <v>73</v>
      </c>
      <c r="B70">
        <f>B15+(10/0.017)*(B16*B50-B31*B51)</f>
        <v>-0.39544063472086666</v>
      </c>
      <c r="C70">
        <f>C15+(10/0.017)*(C16*C50-C31*C51)</f>
        <v>-0.2163732797078725</v>
      </c>
      <c r="D70">
        <f>D15+(10/0.017)*(D16*D50-D31*D51)</f>
        <v>-0.19933355537050695</v>
      </c>
      <c r="E70">
        <f>E15+(10/0.017)*(E16*E50-E31*E51)</f>
        <v>-0.23560558040137536</v>
      </c>
      <c r="F70">
        <f>F15+(10/0.017)*(F16*F50-F31*F51)</f>
        <v>-0.46633101414529754</v>
      </c>
    </row>
    <row r="71" spans="1:6" ht="12.75">
      <c r="A71" t="s">
        <v>74</v>
      </c>
      <c r="B71">
        <f>B16+(11/0.017)*(B17*B50-B32*B51)</f>
        <v>-0.006984398433417556</v>
      </c>
      <c r="C71">
        <f>C16+(11/0.017)*(C17*C50-C32*C51)</f>
        <v>-0.01912822801639639</v>
      </c>
      <c r="D71">
        <f>D16+(11/0.017)*(D17*D50-D32*D51)</f>
        <v>-0.03554593529536702</v>
      </c>
      <c r="E71">
        <f>E16+(11/0.017)*(E17*E50-E32*E51)</f>
        <v>-0.03190293707903363</v>
      </c>
      <c r="F71">
        <f>F16+(11/0.017)*(F17*F50-F32*F51)</f>
        <v>-0.039480848293848333</v>
      </c>
    </row>
    <row r="72" spans="1:6" ht="12.75">
      <c r="A72" t="s">
        <v>75</v>
      </c>
      <c r="B72">
        <f>B17+(12/0.017)*(B18*B50-B33*B51)</f>
        <v>-0.07102442775642284</v>
      </c>
      <c r="C72">
        <f>C17+(12/0.017)*(C18*C50-C33*C51)</f>
        <v>-0.044630903822576264</v>
      </c>
      <c r="D72">
        <f>D17+(12/0.017)*(D18*D50-D33*D51)</f>
        <v>-0.04263097568661861</v>
      </c>
      <c r="E72">
        <f>E17+(12/0.017)*(E18*E50-E33*E51)</f>
        <v>-0.050942069403879214</v>
      </c>
      <c r="F72">
        <f>F17+(12/0.017)*(F18*F50-F33*F51)</f>
        <v>-0.04728807942864594</v>
      </c>
    </row>
    <row r="73" spans="1:6" ht="12.75">
      <c r="A73" t="s">
        <v>76</v>
      </c>
      <c r="B73">
        <f>B18+(13/0.017)*(B19*B50-B34*B51)</f>
        <v>0.013661502157927868</v>
      </c>
      <c r="C73">
        <f>C18+(13/0.017)*(C19*C50-C34*C51)</f>
        <v>0.03373232985188801</v>
      </c>
      <c r="D73">
        <f>D18+(13/0.017)*(D19*D50-D34*D51)</f>
        <v>0.039028165163913685</v>
      </c>
      <c r="E73">
        <f>E18+(13/0.017)*(E19*E50-E34*E51)</f>
        <v>0.02966961844435416</v>
      </c>
      <c r="F73">
        <f>F18+(13/0.017)*(F19*F50-F34*F51)</f>
        <v>0.01622941448850095</v>
      </c>
    </row>
    <row r="74" spans="1:6" ht="12.75">
      <c r="A74" t="s">
        <v>77</v>
      </c>
      <c r="B74">
        <f>B19+(14/0.017)*(B20*B50-B35*B51)</f>
        <v>-0.21275789344613974</v>
      </c>
      <c r="C74">
        <f>C19+(14/0.017)*(C20*C50-C35*C51)</f>
        <v>-0.19808326107090188</v>
      </c>
      <c r="D74">
        <f>D19+(14/0.017)*(D20*D50-D35*D51)</f>
        <v>-0.19635291346303943</v>
      </c>
      <c r="E74">
        <f>E19+(14/0.017)*(E20*E50-E35*E51)</f>
        <v>-0.18812245829042026</v>
      </c>
      <c r="F74">
        <f>F19+(14/0.017)*(F20*F50-F35*F51)</f>
        <v>-0.15228425013066516</v>
      </c>
    </row>
    <row r="75" spans="1:6" ht="12.75">
      <c r="A75" t="s">
        <v>78</v>
      </c>
      <c r="B75" s="52">
        <f>B20</f>
        <v>-0.004098945</v>
      </c>
      <c r="C75" s="52">
        <f>C20</f>
        <v>0.007854656</v>
      </c>
      <c r="D75" s="52">
        <f>D20</f>
        <v>0.000695743</v>
      </c>
      <c r="E75" s="52">
        <f>E20</f>
        <v>-0.001371516</v>
      </c>
      <c r="F75" s="52">
        <f>F20</f>
        <v>-0.002569448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101.39535762118562</v>
      </c>
      <c r="C82">
        <f>C22+(2/0.017)*(C8*C51+C23*C50)</f>
        <v>59.261803965497656</v>
      </c>
      <c r="D82">
        <f>D22+(2/0.017)*(D8*D51+D23*D50)</f>
        <v>-0.28599797020823026</v>
      </c>
      <c r="E82">
        <f>E22+(2/0.017)*(E8*E51+E23*E50)</f>
        <v>-49.22966568796286</v>
      </c>
      <c r="F82">
        <f>F22+(2/0.017)*(F8*F51+F23*F50)</f>
        <v>-127.0809311253832</v>
      </c>
    </row>
    <row r="83" spans="1:6" ht="12.75">
      <c r="A83" t="s">
        <v>81</v>
      </c>
      <c r="B83">
        <f>B23+(3/0.017)*(B9*B51+B24*B50)</f>
        <v>2.4812006047553608</v>
      </c>
      <c r="C83">
        <f>C23+(3/0.017)*(C9*C51+C24*C50)</f>
        <v>-0.260028248833422</v>
      </c>
      <c r="D83">
        <f>D23+(3/0.017)*(D9*D51+D24*D50)</f>
        <v>-1.726773132046791</v>
      </c>
      <c r="E83">
        <f>E23+(3/0.017)*(E9*E51+E24*E50)</f>
        <v>-1.5700938792184522</v>
      </c>
      <c r="F83">
        <f>F23+(3/0.017)*(F9*F51+F24*F50)</f>
        <v>11.178079142623252</v>
      </c>
    </row>
    <row r="84" spans="1:6" ht="12.75">
      <c r="A84" t="s">
        <v>82</v>
      </c>
      <c r="B84">
        <f>B24+(4/0.017)*(B10*B51+B25*B50)</f>
        <v>-0.3598162050492109</v>
      </c>
      <c r="C84">
        <f>C24+(4/0.017)*(C10*C51+C25*C50)</f>
        <v>0.6463257158978716</v>
      </c>
      <c r="D84">
        <f>D24+(4/0.017)*(D10*D51+D25*D50)</f>
        <v>-2.5505812549053584</v>
      </c>
      <c r="E84">
        <f>E24+(4/0.017)*(E10*E51+E25*E50)</f>
        <v>1.52464798911497</v>
      </c>
      <c r="F84">
        <f>F24+(4/0.017)*(F10*F51+F25*F50)</f>
        <v>-0.8410523288832633</v>
      </c>
    </row>
    <row r="85" spans="1:6" ht="12.75">
      <c r="A85" t="s">
        <v>83</v>
      </c>
      <c r="B85">
        <f>B25+(5/0.017)*(B11*B51+B26*B50)</f>
        <v>0.08334976696242068</v>
      </c>
      <c r="C85">
        <f>C25+(5/0.017)*(C11*C51+C26*C50)</f>
        <v>0.08672207521944122</v>
      </c>
      <c r="D85">
        <f>D25+(5/0.017)*(D11*D51+D26*D50)</f>
        <v>-0.7143562146058892</v>
      </c>
      <c r="E85">
        <f>E25+(5/0.017)*(E11*E51+E26*E50)</f>
        <v>-0.7686313940457887</v>
      </c>
      <c r="F85">
        <f>F25+(5/0.017)*(F11*F51+F26*F50)</f>
        <v>-0.6828159118282738</v>
      </c>
    </row>
    <row r="86" spans="1:6" ht="12.75">
      <c r="A86" t="s">
        <v>84</v>
      </c>
      <c r="B86">
        <f>B26+(6/0.017)*(B12*B51+B27*B50)</f>
        <v>0.44640785848499337</v>
      </c>
      <c r="C86">
        <f>C26+(6/0.017)*(C12*C51+C27*C50)</f>
        <v>0.41837981302651556</v>
      </c>
      <c r="D86">
        <f>D26+(6/0.017)*(D12*D51+D27*D50)</f>
        <v>0.3070066714331698</v>
      </c>
      <c r="E86">
        <f>E26+(6/0.017)*(E12*E51+E27*E50)</f>
        <v>-0.1071963196572411</v>
      </c>
      <c r="F86">
        <f>F26+(6/0.017)*(F12*F51+F27*F50)</f>
        <v>1.5060590700771237</v>
      </c>
    </row>
    <row r="87" spans="1:6" ht="12.75">
      <c r="A87" t="s">
        <v>85</v>
      </c>
      <c r="B87">
        <f>B27+(7/0.017)*(B13*B51+B28*B50)</f>
        <v>0.28804109192236466</v>
      </c>
      <c r="C87">
        <f>C27+(7/0.017)*(C13*C51+C28*C50)</f>
        <v>0.1640605980055585</v>
      </c>
      <c r="D87">
        <f>D27+(7/0.017)*(D13*D51+D28*D50)</f>
        <v>0.2467430951245657</v>
      </c>
      <c r="E87">
        <f>E27+(7/0.017)*(E13*E51+E28*E50)</f>
        <v>-0.06489816266011608</v>
      </c>
      <c r="F87">
        <f>F27+(7/0.017)*(F13*F51+F28*F50)</f>
        <v>0.1896287868283837</v>
      </c>
    </row>
    <row r="88" spans="1:6" ht="12.75">
      <c r="A88" t="s">
        <v>86</v>
      </c>
      <c r="B88">
        <f>B28+(8/0.017)*(B14*B51+B29*B50)</f>
        <v>0.02375292563941682</v>
      </c>
      <c r="C88">
        <f>C28+(8/0.017)*(C14*C51+C29*C50)</f>
        <v>0.44228347758045183</v>
      </c>
      <c r="D88">
        <f>D28+(8/0.017)*(D14*D51+D29*D50)</f>
        <v>0.2749465142190029</v>
      </c>
      <c r="E88">
        <f>E28+(8/0.017)*(E14*E51+E29*E50)</f>
        <v>0.23019580383861782</v>
      </c>
      <c r="F88">
        <f>F28+(8/0.017)*(F14*F51+F29*F50)</f>
        <v>-0.13848201519507766</v>
      </c>
    </row>
    <row r="89" spans="1:6" ht="12.75">
      <c r="A89" t="s">
        <v>87</v>
      </c>
      <c r="B89">
        <f>B29+(9/0.017)*(B15*B51+B30*B50)</f>
        <v>0.08025973717156083</v>
      </c>
      <c r="C89">
        <f>C29+(9/0.017)*(C15*C51+C30*C50)</f>
        <v>0.06103121261441464</v>
      </c>
      <c r="D89">
        <f>D29+(9/0.017)*(D15*D51+D30*D50)</f>
        <v>0.012113122343879398</v>
      </c>
      <c r="E89">
        <f>E29+(9/0.017)*(E15*E51+E30*E50)</f>
        <v>0.013620413751671407</v>
      </c>
      <c r="F89">
        <f>F29+(9/0.017)*(F15*F51+F30*F50)</f>
        <v>0.06269173158634073</v>
      </c>
    </row>
    <row r="90" spans="1:6" ht="12.75">
      <c r="A90" t="s">
        <v>88</v>
      </c>
      <c r="B90">
        <f>B30+(10/0.017)*(B16*B51+B31*B50)</f>
        <v>-0.003945754985316262</v>
      </c>
      <c r="C90">
        <f>C30+(10/0.017)*(C16*C51+C31*C50)</f>
        <v>0.03295901710694594</v>
      </c>
      <c r="D90">
        <f>D30+(10/0.017)*(D16*D51+D31*D50)</f>
        <v>0.011945409339680777</v>
      </c>
      <c r="E90">
        <f>E30+(10/0.017)*(E16*E51+E31*E50)</f>
        <v>-0.053981840635257496</v>
      </c>
      <c r="F90">
        <f>F30+(10/0.017)*(F16*F51+F31*F50)</f>
        <v>0.3421160523709289</v>
      </c>
    </row>
    <row r="91" spans="1:6" ht="12.75">
      <c r="A91" t="s">
        <v>89</v>
      </c>
      <c r="B91">
        <f>B31+(11/0.017)*(B17*B51+B32*B50)</f>
        <v>-0.011742000911708607</v>
      </c>
      <c r="C91">
        <f>C31+(11/0.017)*(C17*C51+C32*C50)</f>
        <v>0.05033681235773893</v>
      </c>
      <c r="D91">
        <f>D31+(11/0.017)*(D17*D51+D32*D50)</f>
        <v>0.0462626827329733</v>
      </c>
      <c r="E91">
        <f>E31+(11/0.017)*(E17*E51+E32*E50)</f>
        <v>0.022433831444024173</v>
      </c>
      <c r="F91">
        <f>F31+(11/0.017)*(F17*F51+F32*F50)</f>
        <v>-0.012942674860258916</v>
      </c>
    </row>
    <row r="92" spans="1:6" ht="12.75">
      <c r="A92" t="s">
        <v>90</v>
      </c>
      <c r="B92">
        <f>B32+(12/0.017)*(B18*B51+B33*B50)</f>
        <v>0.02263228083993154</v>
      </c>
      <c r="C92">
        <f>C32+(12/0.017)*(C18*C51+C33*C50)</f>
        <v>0.06220515575372818</v>
      </c>
      <c r="D92">
        <f>D32+(12/0.017)*(D18*D51+D33*D50)</f>
        <v>0.08891335412246124</v>
      </c>
      <c r="E92">
        <f>E32+(12/0.017)*(E18*E51+E33*E50)</f>
        <v>0.027973285260703334</v>
      </c>
      <c r="F92">
        <f>F32+(12/0.017)*(F18*F51+F33*F50)</f>
        <v>-0.004377267542030598</v>
      </c>
    </row>
    <row r="93" spans="1:6" ht="12.75">
      <c r="A93" t="s">
        <v>91</v>
      </c>
      <c r="B93">
        <f>B33+(13/0.017)*(B19*B51+B34*B50)</f>
        <v>0.13013916128427816</v>
      </c>
      <c r="C93">
        <f>C33+(13/0.017)*(C19*C51+C34*C50)</f>
        <v>0.13008968331888393</v>
      </c>
      <c r="D93">
        <f>D33+(13/0.017)*(D19*D51+D34*D50)</f>
        <v>0.12454170613097694</v>
      </c>
      <c r="E93">
        <f>E33+(13/0.017)*(E19*E51+E34*E50)</f>
        <v>0.11580743183540043</v>
      </c>
      <c r="F93">
        <f>F33+(13/0.017)*(F19*F51+F34*F50)</f>
        <v>0.06629291441947902</v>
      </c>
    </row>
    <row r="94" spans="1:6" ht="12.75">
      <c r="A94" t="s">
        <v>92</v>
      </c>
      <c r="B94">
        <f>B34+(14/0.017)*(B20*B51+B35*B50)</f>
        <v>-0.024955782299501274</v>
      </c>
      <c r="C94">
        <f>C34+(14/0.017)*(C20*C51+C35*C50)</f>
        <v>-0.020799028077108365</v>
      </c>
      <c r="D94">
        <f>D34+(14/0.017)*(D20*D51+D35*D50)</f>
        <v>-0.014276462921033238</v>
      </c>
      <c r="E94">
        <f>E34+(14/0.017)*(E20*E51+E35*E50)</f>
        <v>-0.0008158098942958328</v>
      </c>
      <c r="F94">
        <f>F34+(14/0.017)*(F20*F51+F35*F50)</f>
        <v>-0.012384866556387097</v>
      </c>
    </row>
    <row r="95" spans="1:6" ht="12.75">
      <c r="A95" t="s">
        <v>93</v>
      </c>
      <c r="B95" s="52">
        <f>B35</f>
        <v>0.0008510744</v>
      </c>
      <c r="C95" s="52">
        <f>C35</f>
        <v>-0.003716659</v>
      </c>
      <c r="D95" s="52">
        <f>D35</f>
        <v>-0.002600329</v>
      </c>
      <c r="E95" s="52">
        <f>E35</f>
        <v>-0.001201753</v>
      </c>
      <c r="F95" s="52">
        <f>F35</f>
        <v>0.007846459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66</v>
      </c>
      <c r="B103">
        <f>B63*10000/B62</f>
        <v>2.439777714219588</v>
      </c>
      <c r="C103">
        <f>C63*10000/C62</f>
        <v>0.8361770956023376</v>
      </c>
      <c r="D103">
        <f>D63*10000/D62</f>
        <v>1.4919998234672982</v>
      </c>
      <c r="E103">
        <f>E63*10000/E62</f>
        <v>2.6861168403711067</v>
      </c>
      <c r="F103">
        <f>F63*10000/F62</f>
        <v>-4.219642757882711</v>
      </c>
      <c r="G103">
        <f>AVERAGE(C103:E103)</f>
        <v>1.671431253146914</v>
      </c>
      <c r="H103">
        <f>STDEV(C103:E103)</f>
        <v>0.9379317636621759</v>
      </c>
      <c r="I103">
        <f>(B103*B4+C103*C4+D103*D4+E103*E4+F103*F4)/SUM(B4:F4)</f>
        <v>0.9955562077123306</v>
      </c>
      <c r="K103">
        <f>(LN(H103)+LN(H123))/2-LN(K114*K115^3)</f>
        <v>-4.018787317823728</v>
      </c>
    </row>
    <row r="104" spans="1:11" ht="12.75">
      <c r="A104" t="s">
        <v>67</v>
      </c>
      <c r="B104">
        <f>B64*10000/B62</f>
        <v>0.40854308279601015</v>
      </c>
      <c r="C104">
        <f>C64*10000/C62</f>
        <v>0.7906743574921746</v>
      </c>
      <c r="D104">
        <f>D64*10000/D62</f>
        <v>-0.10622703549174654</v>
      </c>
      <c r="E104">
        <f>E64*10000/E62</f>
        <v>0.2540343861711257</v>
      </c>
      <c r="F104">
        <f>F64*10000/F62</f>
        <v>-2.0717925207063126</v>
      </c>
      <c r="G104">
        <f>AVERAGE(C104:E104)</f>
        <v>0.3128272360571846</v>
      </c>
      <c r="H104">
        <f>STDEV(C104:E104)</f>
        <v>0.45133189182952493</v>
      </c>
      <c r="I104">
        <f>(B104*B4+C104*C4+D104*D4+E104*E4+F104*F4)/SUM(B4:F4)</f>
        <v>0.00808473443924197</v>
      </c>
      <c r="K104">
        <f>(LN(H104)+LN(H124))/2-LN(K114*K115^4)</f>
        <v>-3.3035065954639347</v>
      </c>
    </row>
    <row r="105" spans="1:11" ht="12.75">
      <c r="A105" t="s">
        <v>68</v>
      </c>
      <c r="B105">
        <f>B65*10000/B62</f>
        <v>-0.33133979155661664</v>
      </c>
      <c r="C105">
        <f>C65*10000/C62</f>
        <v>-0.9559078243352135</v>
      </c>
      <c r="D105">
        <f>D65*10000/D62</f>
        <v>-0.7063239691451407</v>
      </c>
      <c r="E105">
        <f>E65*10000/E62</f>
        <v>-0.479688662125964</v>
      </c>
      <c r="F105">
        <f>F65*10000/F62</f>
        <v>0.1541999738492284</v>
      </c>
      <c r="G105">
        <f>AVERAGE(C105:E105)</f>
        <v>-0.7139734852021061</v>
      </c>
      <c r="H105">
        <f>STDEV(C105:E105)</f>
        <v>0.23820171900250675</v>
      </c>
      <c r="I105">
        <f>(B105*B4+C105*C4+D105*D4+E105*E4+F105*F4)/SUM(B4:F4)</f>
        <v>-0.5425548428722403</v>
      </c>
      <c r="K105">
        <f>(LN(H105)+LN(H125))/2-LN(K114*K115^5)</f>
        <v>-3.781332148110084</v>
      </c>
    </row>
    <row r="106" spans="1:11" ht="12.75">
      <c r="A106" t="s">
        <v>69</v>
      </c>
      <c r="B106">
        <f>B66*10000/B62</f>
        <v>1.5416905088426995</v>
      </c>
      <c r="C106">
        <f>C66*10000/C62</f>
        <v>0.3599034687077317</v>
      </c>
      <c r="D106">
        <f>D66*10000/D62</f>
        <v>0.10362346236046936</v>
      </c>
      <c r="E106">
        <f>E66*10000/E62</f>
        <v>-0.28267883632280594</v>
      </c>
      <c r="F106">
        <f>F66*10000/F62</f>
        <v>13.223688928003412</v>
      </c>
      <c r="G106">
        <f>AVERAGE(C106:E106)</f>
        <v>0.06028269824846505</v>
      </c>
      <c r="H106">
        <f>STDEV(C106:E106)</f>
        <v>0.32347615222756226</v>
      </c>
      <c r="I106">
        <f>(B106*B4+C106*C4+D106*D4+E106*E4+F106*F4)/SUM(B4:F4)</f>
        <v>2.033708008978897</v>
      </c>
      <c r="K106">
        <f>(LN(H106)+LN(H126))/2-LN(K114*K115^6)</f>
        <v>-3.3108902234481112</v>
      </c>
    </row>
    <row r="107" spans="1:11" ht="12.75">
      <c r="A107" t="s">
        <v>70</v>
      </c>
      <c r="B107">
        <f>B67*10000/B62</f>
        <v>0.2976161983519804</v>
      </c>
      <c r="C107">
        <f>C67*10000/C62</f>
        <v>-0.17692945013710137</v>
      </c>
      <c r="D107">
        <f>D67*10000/D62</f>
        <v>-0.17085760326949542</v>
      </c>
      <c r="E107">
        <f>E67*10000/E62</f>
        <v>-0.033011672912409265</v>
      </c>
      <c r="F107">
        <f>F67*10000/F62</f>
        <v>-0.5270218032864931</v>
      </c>
      <c r="G107">
        <f>AVERAGE(C107:E107)</f>
        <v>-0.126932908773002</v>
      </c>
      <c r="H107">
        <f>STDEV(C107:E107)</f>
        <v>0.0813948139642922</v>
      </c>
      <c r="I107">
        <f>(B107*B4+C107*C4+D107*D4+E107*E4+F107*F4)/SUM(B4:F4)</f>
        <v>-0.11890496318355642</v>
      </c>
      <c r="K107">
        <f>(LN(H107)+LN(H127))/2-LN(K114*K115^7)</f>
        <v>-3.679328560086158</v>
      </c>
    </row>
    <row r="108" spans="1:9" ht="12.75">
      <c r="A108" t="s">
        <v>71</v>
      </c>
      <c r="B108">
        <f>B68*10000/B62</f>
        <v>0.18119967947017496</v>
      </c>
      <c r="C108">
        <f>C68*10000/C62</f>
        <v>-0.007235771946643246</v>
      </c>
      <c r="D108">
        <f>D68*10000/D62</f>
        <v>0.13726543912432482</v>
      </c>
      <c r="E108">
        <f>E68*10000/E62</f>
        <v>0.07279557893820307</v>
      </c>
      <c r="F108">
        <f>F68*10000/F62</f>
        <v>-0.05542401276863412</v>
      </c>
      <c r="G108">
        <f>AVERAGE(C108:E108)</f>
        <v>0.06760841537196155</v>
      </c>
      <c r="H108">
        <f>STDEV(C108:E108)</f>
        <v>0.07239012363327835</v>
      </c>
      <c r="I108">
        <f>(B108*B4+C108*C4+D108*D4+E108*E4+F108*F4)/SUM(B4:F4)</f>
        <v>0.06761514466557722</v>
      </c>
    </row>
    <row r="109" spans="1:9" ht="12.75">
      <c r="A109" t="s">
        <v>72</v>
      </c>
      <c r="B109">
        <f>B69*10000/B62</f>
        <v>-0.07254857135381142</v>
      </c>
      <c r="C109">
        <f>C69*10000/C62</f>
        <v>-0.06731580748910149</v>
      </c>
      <c r="D109">
        <f>D69*10000/D62</f>
        <v>0.02784804503187929</v>
      </c>
      <c r="E109">
        <f>E69*10000/E62</f>
        <v>0.01525720509078864</v>
      </c>
      <c r="F109">
        <f>F69*10000/F62</f>
        <v>0.07974713727688437</v>
      </c>
      <c r="G109">
        <f>AVERAGE(C109:E109)</f>
        <v>-0.008070185788811185</v>
      </c>
      <c r="H109">
        <f>STDEV(C109:E109)</f>
        <v>0.05169298869862307</v>
      </c>
      <c r="I109">
        <f>(B109*B4+C109*C4+D109*D4+E109*E4+F109*F4)/SUM(B4:F4)</f>
        <v>-0.00567638805148771</v>
      </c>
    </row>
    <row r="110" spans="1:11" ht="12.75">
      <c r="A110" t="s">
        <v>73</v>
      </c>
      <c r="B110">
        <f>B70*10000/B62</f>
        <v>-0.3954405850584521</v>
      </c>
      <c r="C110">
        <f>C70*10000/C62</f>
        <v>-0.21637360015464696</v>
      </c>
      <c r="D110">
        <f>D70*10000/D62</f>
        <v>-0.19933367471074287</v>
      </c>
      <c r="E110">
        <f>E70*10000/E62</f>
        <v>-0.23560653356526454</v>
      </c>
      <c r="F110">
        <f>F70*10000/F62</f>
        <v>-0.46634322285886076</v>
      </c>
      <c r="G110">
        <f>AVERAGE(C110:E110)</f>
        <v>-0.21710460281021812</v>
      </c>
      <c r="H110">
        <f>STDEV(C110:E110)</f>
        <v>0.01814747492164804</v>
      </c>
      <c r="I110">
        <f>(B110*B4+C110*C4+D110*D4+E110*E4+F110*F4)/SUM(B4:F4)</f>
        <v>-0.2762360941230501</v>
      </c>
      <c r="K110">
        <f>EXP(AVERAGE(K103:K107))</f>
        <v>0.02681566710009193</v>
      </c>
    </row>
    <row r="111" spans="1:9" ht="12.75">
      <c r="A111" t="s">
        <v>74</v>
      </c>
      <c r="B111">
        <f>B71*10000/B62</f>
        <v>-0.0069843975562641734</v>
      </c>
      <c r="C111">
        <f>C71*10000/C62</f>
        <v>-0.019128256345120605</v>
      </c>
      <c r="D111">
        <f>D71*10000/D62</f>
        <v>-0.0355459565765823</v>
      </c>
      <c r="E111">
        <f>E71*10000/E62</f>
        <v>-0.03190306614527871</v>
      </c>
      <c r="F111">
        <f>F71*10000/F62</f>
        <v>-0.03948188191664723</v>
      </c>
      <c r="G111">
        <f>AVERAGE(C111:E111)</f>
        <v>-0.02885909302232721</v>
      </c>
      <c r="H111">
        <f>STDEV(C111:E111)</f>
        <v>0.008621748633686366</v>
      </c>
      <c r="I111">
        <f>(B111*B4+C111*C4+D111*D4+E111*E4+F111*F4)/SUM(B4:F4)</f>
        <v>-0.02711010220439117</v>
      </c>
    </row>
    <row r="112" spans="1:9" ht="12.75">
      <c r="A112" t="s">
        <v>75</v>
      </c>
      <c r="B112">
        <f>B72*10000/B62</f>
        <v>-0.07102441883664004</v>
      </c>
      <c r="C112">
        <f>C72*10000/C62</f>
        <v>-0.0446309699205214</v>
      </c>
      <c r="D112">
        <f>D72*10000/D62</f>
        <v>-0.04263100120962043</v>
      </c>
      <c r="E112">
        <f>E72*10000/E62</f>
        <v>-0.05094227549467262</v>
      </c>
      <c r="F112">
        <f>F72*10000/F62</f>
        <v>-0.04728931744756209</v>
      </c>
      <c r="G112">
        <f>AVERAGE(C112:E112)</f>
        <v>-0.04606808220827149</v>
      </c>
      <c r="H112">
        <f>STDEV(C112:E112)</f>
        <v>0.004338005170126471</v>
      </c>
      <c r="I112">
        <f>(B112*B4+C112*C4+D112*D4+E112*E4+F112*F4)/SUM(B4:F4)</f>
        <v>-0.04984574969522762</v>
      </c>
    </row>
    <row r="113" spans="1:9" ht="12.75">
      <c r="A113" t="s">
        <v>76</v>
      </c>
      <c r="B113">
        <f>B73*10000/B62</f>
        <v>0.013661500442213486</v>
      </c>
      <c r="C113">
        <f>C73*10000/C62</f>
        <v>0.03373237980914849</v>
      </c>
      <c r="D113">
        <f>D73*10000/D62</f>
        <v>0.03902818852992664</v>
      </c>
      <c r="E113">
        <f>E73*10000/E62</f>
        <v>0.029669738475504775</v>
      </c>
      <c r="F113">
        <f>F73*10000/F62</f>
        <v>0.01622983938040558</v>
      </c>
      <c r="G113">
        <f>AVERAGE(C113:E113)</f>
        <v>0.03414343560485997</v>
      </c>
      <c r="H113">
        <f>STDEV(C113:E113)</f>
        <v>0.004692746744249951</v>
      </c>
      <c r="I113">
        <f>(B113*B4+C113*C4+D113*D4+E113*E4+F113*F4)/SUM(B4:F4)</f>
        <v>0.02878325266028812</v>
      </c>
    </row>
    <row r="114" spans="1:11" ht="12.75">
      <c r="A114" t="s">
        <v>77</v>
      </c>
      <c r="B114">
        <f>B74*10000/B62</f>
        <v>-0.21275786672640032</v>
      </c>
      <c r="C114">
        <f>C74*10000/C62</f>
        <v>-0.19808355443033226</v>
      </c>
      <c r="D114">
        <f>D74*10000/D62</f>
        <v>-0.19635303101877646</v>
      </c>
      <c r="E114">
        <f>E74*10000/E62</f>
        <v>-0.18812321935700316</v>
      </c>
      <c r="F114">
        <f>F74*10000/F62</f>
        <v>-0.15228823698706892</v>
      </c>
      <c r="G114">
        <f>AVERAGE(C114:E114)</f>
        <v>-0.1941866016020373</v>
      </c>
      <c r="H114">
        <f>STDEV(C114:E114)</f>
        <v>0.005321854094818482</v>
      </c>
      <c r="I114">
        <f>(B114*B4+C114*C4+D114*D4+E114*E4+F114*F4)/SUM(B4:F4)</f>
        <v>-0.1912775900347445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-0.004098944485223601</v>
      </c>
      <c r="C115">
        <f>C75*10000/C62</f>
        <v>0.007854667632671017</v>
      </c>
      <c r="D115">
        <f>D75*10000/D62</f>
        <v>0.0006957434165386685</v>
      </c>
      <c r="E115">
        <f>E75*10000/E62</f>
        <v>-0.0013715215485932142</v>
      </c>
      <c r="F115">
        <f>F75*10000/F62</f>
        <v>-0.002569515269072174</v>
      </c>
      <c r="G115">
        <f>AVERAGE(C115:E115)</f>
        <v>0.0023929631668721573</v>
      </c>
      <c r="H115">
        <f>STDEV(C115:E115)</f>
        <v>0.004841596623306287</v>
      </c>
      <c r="I115">
        <f>(B115*B4+C115*C4+D115*D4+E115*E4+F115*F4)/SUM(B4:F4)</f>
        <v>0.0007898073703995222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101.39534488719259</v>
      </c>
      <c r="C122">
        <f>C82*10000/C62</f>
        <v>59.2618917316671</v>
      </c>
      <c r="D122">
        <f>D82*10000/D62</f>
        <v>-0.2859981414341193</v>
      </c>
      <c r="E122">
        <f>E82*10000/E62</f>
        <v>-49.229864851070666</v>
      </c>
      <c r="F122">
        <f>F82*10000/F62</f>
        <v>-127.08425814983663</v>
      </c>
      <c r="G122">
        <f>AVERAGE(C122:E122)</f>
        <v>3.2486762463874377</v>
      </c>
      <c r="H122">
        <f>STDEV(C122:E122)</f>
        <v>54.3321797268704</v>
      </c>
      <c r="I122">
        <f>(B122*B4+C122*C4+D122*D4+E122*E4+F122*F4)/SUM(B4:F4)</f>
        <v>0.04786089681124776</v>
      </c>
    </row>
    <row r="123" spans="1:9" ht="12.75">
      <c r="A123" t="s">
        <v>81</v>
      </c>
      <c r="B123">
        <f>B83*10000/B62</f>
        <v>2.481200293147493</v>
      </c>
      <c r="C123">
        <f>C83*10000/C62</f>
        <v>-0.2600286339327916</v>
      </c>
      <c r="D123">
        <f>D83*10000/D62</f>
        <v>-1.7267741658592495</v>
      </c>
      <c r="E123">
        <f>E83*10000/E62</f>
        <v>-1.5701002311766095</v>
      </c>
      <c r="F123">
        <f>F83*10000/F62</f>
        <v>11.178371788752932</v>
      </c>
      <c r="G123">
        <f>AVERAGE(C123:E123)</f>
        <v>-1.185634343656217</v>
      </c>
      <c r="H123">
        <f>STDEV(C123:E123)</f>
        <v>0.8054167417285845</v>
      </c>
      <c r="I123">
        <f>(B123*B4+C123*C4+D123*D4+E123*E4+F123*F4)/SUM(B4:F4)</f>
        <v>0.997514506245191</v>
      </c>
    </row>
    <row r="124" spans="1:9" ht="12.75">
      <c r="A124" t="s">
        <v>82</v>
      </c>
      <c r="B124">
        <f>B84*10000/B62</f>
        <v>-0.3598161598607807</v>
      </c>
      <c r="C124">
        <f>C84*10000/C62</f>
        <v>0.6463266731001249</v>
      </c>
      <c r="D124">
        <f>D84*10000/D62</f>
        <v>-2.5505827819285836</v>
      </c>
      <c r="E124">
        <f>E84*10000/E62</f>
        <v>1.5246541572176289</v>
      </c>
      <c r="F124">
        <f>F84*10000/F62</f>
        <v>-0.841074347935532</v>
      </c>
      <c r="G124">
        <f>AVERAGE(C124:E124)</f>
        <v>-0.1265339838702766</v>
      </c>
      <c r="H124">
        <f>STDEV(C124:E124)</f>
        <v>2.1447317370396206</v>
      </c>
      <c r="I124">
        <f>(B124*B4+C124*C4+D124*D4+E124*E4+F124*F4)/SUM(B4:F4)</f>
        <v>-0.25563994283670544</v>
      </c>
    </row>
    <row r="125" spans="1:9" ht="12.75">
      <c r="A125" t="s">
        <v>83</v>
      </c>
      <c r="B125">
        <f>B85*10000/B62</f>
        <v>0.0833497564947289</v>
      </c>
      <c r="C125">
        <f>C85*10000/C62</f>
        <v>0.08672220365401187</v>
      </c>
      <c r="D125">
        <f>D85*10000/D62</f>
        <v>-0.714356642288218</v>
      </c>
      <c r="E125">
        <f>E85*10000/E62</f>
        <v>-0.7686345036142788</v>
      </c>
      <c r="F125">
        <f>F85*10000/F62</f>
        <v>-0.6828337881942693</v>
      </c>
      <c r="G125">
        <f>AVERAGE(C125:E125)</f>
        <v>-0.465422980749495</v>
      </c>
      <c r="H125">
        <f>STDEV(C125:E125)</f>
        <v>0.4789412803805072</v>
      </c>
      <c r="I125">
        <f>(B125*B4+C125*C4+D125*D4+E125*E4+F125*F4)/SUM(B4:F4)</f>
        <v>-0.41498207479068017</v>
      </c>
    </row>
    <row r="126" spans="1:9" ht="12.75">
      <c r="A126" t="s">
        <v>84</v>
      </c>
      <c r="B126">
        <f>B86*10000/B62</f>
        <v>0.4464078024217308</v>
      </c>
      <c r="C126">
        <f>C86*10000/C62</f>
        <v>0.4183804326430493</v>
      </c>
      <c r="D126">
        <f>D86*10000/D62</f>
        <v>0.30700685523688775</v>
      </c>
      <c r="E126">
        <f>E86*10000/E62</f>
        <v>-0.1071967533297406</v>
      </c>
      <c r="F126">
        <f>F86*10000/F62</f>
        <v>1.5060984992448996</v>
      </c>
      <c r="G126">
        <f>AVERAGE(C126:E126)</f>
        <v>0.2060635115167321</v>
      </c>
      <c r="H126">
        <f>STDEV(C126:E126)</f>
        <v>0.27694767300850043</v>
      </c>
      <c r="I126">
        <f>(B126*B4+C126*C4+D126*D4+E126*E4+F126*F4)/SUM(B4:F4)</f>
        <v>0.414574354853186</v>
      </c>
    </row>
    <row r="127" spans="1:9" ht="12.75">
      <c r="A127" t="s">
        <v>85</v>
      </c>
      <c r="B127">
        <f>B87*10000/B62</f>
        <v>0.28804105574799393</v>
      </c>
      <c r="C127">
        <f>C87*10000/C62</f>
        <v>0.16406084097774765</v>
      </c>
      <c r="D127">
        <f>D87*10000/D62</f>
        <v>0.24674324284871144</v>
      </c>
      <c r="E127">
        <f>E87*10000/E62</f>
        <v>-0.06489842521155911</v>
      </c>
      <c r="F127">
        <f>F87*10000/F62</f>
        <v>0.18963375137818092</v>
      </c>
      <c r="G127">
        <f>AVERAGE(C127:E127)</f>
        <v>0.11530188620496666</v>
      </c>
      <c r="H127">
        <f>STDEV(C127:E127)</f>
        <v>0.16144103899178652</v>
      </c>
      <c r="I127">
        <f>(B127*B4+C127*C4+D127*D4+E127*E4+F127*F4)/SUM(B4:F4)</f>
        <v>0.15024235376154402</v>
      </c>
    </row>
    <row r="128" spans="1:9" ht="12.75">
      <c r="A128" t="s">
        <v>86</v>
      </c>
      <c r="B128">
        <f>B88*10000/B62</f>
        <v>0.02375292265634544</v>
      </c>
      <c r="C128">
        <f>C88*10000/C62</f>
        <v>0.4422841325980861</v>
      </c>
      <c r="D128">
        <f>D88*10000/D62</f>
        <v>0.2749466788284276</v>
      </c>
      <c r="E128">
        <f>E88*10000/E62</f>
        <v>0.23019673511676192</v>
      </c>
      <c r="F128">
        <f>F88*10000/F62</f>
        <v>-0.1384856407040099</v>
      </c>
      <c r="G128">
        <f>AVERAGE(C128:E128)</f>
        <v>0.31580918218109183</v>
      </c>
      <c r="H128">
        <f>STDEV(C128:E128)</f>
        <v>0.11179254974185528</v>
      </c>
      <c r="I128">
        <f>(B128*B4+C128*C4+D128*D4+E128*E4+F128*F4)/SUM(B4:F4)</f>
        <v>0.21281259520991375</v>
      </c>
    </row>
    <row r="129" spans="1:9" ht="12.75">
      <c r="A129" t="s">
        <v>87</v>
      </c>
      <c r="B129">
        <f>B89*10000/B62</f>
        <v>0.08025972709193828</v>
      </c>
      <c r="C129">
        <f>C89*10000/C62</f>
        <v>0.06103130300106151</v>
      </c>
      <c r="D129">
        <f>D89*10000/D62</f>
        <v>0.012113129595959338</v>
      </c>
      <c r="E129">
        <f>E89*10000/E62</f>
        <v>0.01362046885429895</v>
      </c>
      <c r="F129">
        <f>F89*10000/F62</f>
        <v>0.06269337287840687</v>
      </c>
      <c r="G129">
        <f>AVERAGE(C129:E129)</f>
        <v>0.028921633817106596</v>
      </c>
      <c r="H129">
        <f>STDEV(C129:E129)</f>
        <v>0.027818000633352512</v>
      </c>
      <c r="I129">
        <f>(B129*B4+C129*C4+D129*D4+E129*E4+F129*F4)/SUM(B4:F4)</f>
        <v>0.040870234554210384</v>
      </c>
    </row>
    <row r="130" spans="1:9" ht="12.75">
      <c r="A130" t="s">
        <v>88</v>
      </c>
      <c r="B130">
        <f>B90*10000/B62</f>
        <v>-0.00394575448977862</v>
      </c>
      <c r="C130">
        <f>C90*10000/C62</f>
        <v>0.03295906591893758</v>
      </c>
      <c r="D130">
        <f>D90*10000/D62</f>
        <v>0.011945416491351585</v>
      </c>
      <c r="E130">
        <f>E90*10000/E62</f>
        <v>-0.05398205902372299</v>
      </c>
      <c r="F130">
        <f>F90*10000/F62</f>
        <v>0.3421250090921464</v>
      </c>
      <c r="G130">
        <f>AVERAGE(C130:E130)</f>
        <v>-0.003025858871144607</v>
      </c>
      <c r="H130">
        <f>STDEV(C130:E130)</f>
        <v>0.045362915647680684</v>
      </c>
      <c r="I130">
        <f>(B130*B4+C130*C4+D130*D4+E130*E4+F130*F4)/SUM(B4:F4)</f>
        <v>0.04295878075204994</v>
      </c>
    </row>
    <row r="131" spans="1:9" ht="12.75">
      <c r="A131" t="s">
        <v>89</v>
      </c>
      <c r="B131">
        <f>B91*10000/B62</f>
        <v>-0.011741999437059655</v>
      </c>
      <c r="C131">
        <f>C91*10000/C62</f>
        <v>0.05033688690608048</v>
      </c>
      <c r="D131">
        <f>D91*10000/D62</f>
        <v>0.04626271043026421</v>
      </c>
      <c r="E131">
        <f>E91*10000/E62</f>
        <v>0.022433922202137763</v>
      </c>
      <c r="F131">
        <f>F91*10000/F62</f>
        <v>-0.01294301370413873</v>
      </c>
      <c r="G131">
        <f>AVERAGE(C131:E131)</f>
        <v>0.039677839846160814</v>
      </c>
      <c r="H131">
        <f>STDEV(C131:E131)</f>
        <v>0.01507196902446431</v>
      </c>
      <c r="I131">
        <f>(B131*B4+C131*C4+D131*D4+E131*E4+F131*F4)/SUM(B4:F4)</f>
        <v>0.02519944925209564</v>
      </c>
    </row>
    <row r="132" spans="1:9" ht="12.75">
      <c r="A132" t="s">
        <v>90</v>
      </c>
      <c r="B132">
        <f>B92*10000/B62</f>
        <v>0.022632277997599176</v>
      </c>
      <c r="C132">
        <f>C92*10000/C62</f>
        <v>0.0622052478789737</v>
      </c>
      <c r="D132">
        <f>D92*10000/D62</f>
        <v>0.08891340735454571</v>
      </c>
      <c r="E132">
        <f>E92*10000/E62</f>
        <v>0.02797339842918316</v>
      </c>
      <c r="F132">
        <f>F92*10000/F62</f>
        <v>-0.004377382140468165</v>
      </c>
      <c r="G132">
        <f>AVERAGE(C132:E132)</f>
        <v>0.05969735122090086</v>
      </c>
      <c r="H132">
        <f>STDEV(C132:E132)</f>
        <v>0.030547312994623526</v>
      </c>
      <c r="I132">
        <f>(B132*B4+C132*C4+D132*D4+E132*E4+F132*F4)/SUM(B4:F4)</f>
        <v>0.04576596123355088</v>
      </c>
    </row>
    <row r="133" spans="1:9" ht="12.75">
      <c r="A133" t="s">
        <v>91</v>
      </c>
      <c r="B133">
        <f>B93*10000/B62</f>
        <v>0.13013914494042167</v>
      </c>
      <c r="C133">
        <f>C93*10000/C62</f>
        <v>0.13008987598047073</v>
      </c>
      <c r="D133">
        <f>D93*10000/D62</f>
        <v>0.12454178069361926</v>
      </c>
      <c r="E133">
        <f>E93*10000/E62</f>
        <v>0.11580790034494057</v>
      </c>
      <c r="F133">
        <f>F93*10000/F62</f>
        <v>0.0662946499918061</v>
      </c>
      <c r="G133">
        <f>AVERAGE(C133:E133)</f>
        <v>0.12347985233967684</v>
      </c>
      <c r="H133">
        <f>STDEV(C133:E133)</f>
        <v>0.007199963603043572</v>
      </c>
      <c r="I133">
        <f>(B133*B4+C133*C4+D133*D4+E133*E4+F133*F4)/SUM(B4:F4)</f>
        <v>0.11680315989038591</v>
      </c>
    </row>
    <row r="134" spans="1:9" ht="12.75">
      <c r="A134" t="s">
        <v>92</v>
      </c>
      <c r="B134">
        <f>B94*10000/B62</f>
        <v>-0.02495577916536609</v>
      </c>
      <c r="C134">
        <f>C94*10000/C62</f>
        <v>-0.02079905888027162</v>
      </c>
      <c r="D134">
        <f>D94*10000/D62</f>
        <v>-0.014276471468296891</v>
      </c>
      <c r="E134">
        <f>E94*10000/E62</f>
        <v>-0.0008158131947292537</v>
      </c>
      <c r="F134">
        <f>F94*10000/F62</f>
        <v>-0.012385190796645023</v>
      </c>
      <c r="G134">
        <f>AVERAGE(C134:E134)</f>
        <v>-0.011963781181099255</v>
      </c>
      <c r="H134">
        <f>STDEV(C134:E134)</f>
        <v>0.010190384158880402</v>
      </c>
      <c r="I134">
        <f>(B134*B4+C134*C4+D134*D4+E134*E4+F134*F4)/SUM(B4:F4)</f>
        <v>-0.013901489652689522</v>
      </c>
    </row>
    <row r="135" spans="1:9" ht="12.75">
      <c r="A135" t="s">
        <v>93</v>
      </c>
      <c r="B135">
        <f>B95*10000/B62</f>
        <v>0.0008510742931156639</v>
      </c>
      <c r="C135">
        <f>C95*10000/C62</f>
        <v>-0.003716664504336718</v>
      </c>
      <c r="D135">
        <f>D95*10000/D62</f>
        <v>-0.0026003305568070103</v>
      </c>
      <c r="E135">
        <f>E95*10000/E62</f>
        <v>-0.0012017578618014964</v>
      </c>
      <c r="F135">
        <f>F95*10000/F62</f>
        <v>0.007846664423116864</v>
      </c>
      <c r="G135">
        <f>AVERAGE(C135:E135)</f>
        <v>-0.0025062509743150746</v>
      </c>
      <c r="H135">
        <f>STDEV(C135:E135)</f>
        <v>0.0012600901083050925</v>
      </c>
      <c r="I135">
        <f>(B135*B4+C135*C4+D135*D4+E135*E4+F135*F4)/SUM(B4:F4)</f>
        <v>-0.0006366755681462241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2004-09-22T11:27:22Z</cp:lastPrinted>
  <dcterms:created xsi:type="dcterms:W3CDTF">2004-09-22T11:27:22Z</dcterms:created>
  <dcterms:modified xsi:type="dcterms:W3CDTF">2004-09-27T15:39:46Z</dcterms:modified>
  <cp:category/>
  <cp:version/>
  <cp:contentType/>
  <cp:contentStatus/>
</cp:coreProperties>
</file>