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<sst xmlns="http://schemas.openxmlformats.org/spreadsheetml/2006/main" count="202" uniqueCount="97">
  <si>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23/09/2004       08:24:54</t>
  </si>
  <si>
    <t>LISSNER</t>
  </si>
  <si>
    <t>HCMQAP326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</si>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</sst>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373793"/>
        <c:axId val="63819818"/>
      </c:lineChart>
      <c:catAx>
        <c:axId val="443737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19818"/>
        <c:crosses val="autoZero"/>
        <c:auto val="1"/>
        <c:lblOffset val="100"/>
        <c:noMultiLvlLbl val="0"/>
      </c:catAx>
      <c:valAx>
        <c:axId val="6381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7379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-0.003758</v>
      </c>
      <c r="D4" s="13">
        <v>-0.003756</v>
      </c>
      <c r="E4" s="13">
        <v>-0.003758</v>
      </c>
      <c r="F4" s="24">
        <v>-0.002082</v>
      </c>
      <c r="G4" s="34">
        <v>-0.011708</v>
      </c>
    </row>
    <row r="5" spans="1:7" ht="12.75" thickBot="1">
      <c r="A5" s="44" t="s">
        <v>13</v>
      </c>
      <c r="B5" s="45">
        <v>3.130022</v>
      </c>
      <c r="C5" s="46">
        <v>2.332993</v>
      </c>
      <c r="D5" s="46">
        <v>1.186392</v>
      </c>
      <c r="E5" s="46">
        <v>-2.23943</v>
      </c>
      <c r="F5" s="47">
        <v>-5.875926</v>
      </c>
      <c r="G5" s="48">
        <v>5.659264</v>
      </c>
    </row>
    <row r="6" spans="1:7" ht="12.75" thickTop="1">
      <c r="A6" s="6" t="s">
        <v>14</v>
      </c>
      <c r="B6" s="39">
        <v>112.2793</v>
      </c>
      <c r="C6" s="40">
        <v>-11.12749</v>
      </c>
      <c r="D6" s="40">
        <v>-6.729512</v>
      </c>
      <c r="E6" s="40">
        <v>-88.97296</v>
      </c>
      <c r="F6" s="41">
        <v>71.11828</v>
      </c>
      <c r="G6" s="42">
        <v>0.01887046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-4.067448</v>
      </c>
      <c r="C8" s="14">
        <v>-3.479395</v>
      </c>
      <c r="D8" s="14">
        <v>-1.500826</v>
      </c>
      <c r="E8" s="14">
        <v>-1.343688</v>
      </c>
      <c r="F8" s="25">
        <v>-4.433369</v>
      </c>
      <c r="G8" s="35">
        <v>-2.701631</v>
      </c>
    </row>
    <row r="9" spans="1:7" ht="12">
      <c r="A9" s="20" t="s">
        <v>17</v>
      </c>
      <c r="B9" s="29">
        <v>0.4103946</v>
      </c>
      <c r="C9" s="14">
        <v>-0.5632704</v>
      </c>
      <c r="D9" s="14">
        <v>-0.07428099</v>
      </c>
      <c r="E9" s="14">
        <v>-0.0586721</v>
      </c>
      <c r="F9" s="25">
        <v>-0.3362083</v>
      </c>
      <c r="G9" s="35">
        <v>-0.1534203</v>
      </c>
    </row>
    <row r="10" spans="1:7" ht="12">
      <c r="A10" s="20" t="s">
        <v>18</v>
      </c>
      <c r="B10" s="29">
        <v>-0.511187</v>
      </c>
      <c r="C10" s="14">
        <v>-0.05330654</v>
      </c>
      <c r="D10" s="14">
        <v>-0.5359144</v>
      </c>
      <c r="E10" s="14">
        <v>-0.4579969</v>
      </c>
      <c r="F10" s="25">
        <v>0.4626953</v>
      </c>
      <c r="G10" s="35">
        <v>-0.2643114</v>
      </c>
    </row>
    <row r="11" spans="1:7" ht="12">
      <c r="A11" s="21" t="s">
        <v>19</v>
      </c>
      <c r="B11" s="31">
        <v>0.6068577</v>
      </c>
      <c r="C11" s="16">
        <v>0.6387701</v>
      </c>
      <c r="D11" s="16">
        <v>0.9475725</v>
      </c>
      <c r="E11" s="16">
        <v>0.1358028</v>
      </c>
      <c r="F11" s="27">
        <v>11.28367</v>
      </c>
      <c r="G11" s="37">
        <v>2.006894</v>
      </c>
    </row>
    <row r="12" spans="1:7" ht="12">
      <c r="A12" s="20" t="s">
        <v>20</v>
      </c>
      <c r="B12" s="29">
        <v>0.1446537</v>
      </c>
      <c r="C12" s="14">
        <v>-0.1474159</v>
      </c>
      <c r="D12" s="14">
        <v>-0.02616028</v>
      </c>
      <c r="E12" s="14">
        <v>-0.1474722</v>
      </c>
      <c r="F12" s="25">
        <v>-0.4972877</v>
      </c>
      <c r="G12" s="35">
        <v>-0.1226404</v>
      </c>
    </row>
    <row r="13" spans="1:7" ht="12">
      <c r="A13" s="20" t="s">
        <v>21</v>
      </c>
      <c r="B13" s="29">
        <v>-0.02609705</v>
      </c>
      <c r="C13" s="14">
        <v>0.03703618</v>
      </c>
      <c r="D13" s="14">
        <v>0.02686484</v>
      </c>
      <c r="E13" s="14">
        <v>-0.1138581</v>
      </c>
      <c r="F13" s="25">
        <v>-0.08758111</v>
      </c>
      <c r="G13" s="35">
        <v>-0.0275036</v>
      </c>
    </row>
    <row r="14" spans="1:7" ht="12">
      <c r="A14" s="20" t="s">
        <v>22</v>
      </c>
      <c r="B14" s="29">
        <v>-0.1338574</v>
      </c>
      <c r="C14" s="14">
        <v>-0.02061392</v>
      </c>
      <c r="D14" s="14">
        <v>0.003300563</v>
      </c>
      <c r="E14" s="14">
        <v>-0.01702366</v>
      </c>
      <c r="F14" s="25">
        <v>-0.02746485</v>
      </c>
      <c r="G14" s="35">
        <v>-0.03130738</v>
      </c>
    </row>
    <row r="15" spans="1:7" ht="12">
      <c r="A15" s="21" t="s">
        <v>23</v>
      </c>
      <c r="B15" s="31">
        <v>-0.4139411</v>
      </c>
      <c r="C15" s="16">
        <v>-0.06816583</v>
      </c>
      <c r="D15" s="16">
        <v>-0.0854097</v>
      </c>
      <c r="E15" s="16">
        <v>-0.1486128</v>
      </c>
      <c r="F15" s="27">
        <v>-0.387287</v>
      </c>
      <c r="G15" s="37">
        <v>-0.1842911</v>
      </c>
    </row>
    <row r="16" spans="1:7" ht="12">
      <c r="A16" s="20" t="s">
        <v>24</v>
      </c>
      <c r="B16" s="29">
        <v>0.01046824</v>
      </c>
      <c r="C16" s="14">
        <v>-0.05191751</v>
      </c>
      <c r="D16" s="14">
        <v>-0.04685634</v>
      </c>
      <c r="E16" s="14">
        <v>-0.04763202</v>
      </c>
      <c r="F16" s="25">
        <v>-0.05559437</v>
      </c>
      <c r="G16" s="35">
        <v>-0.04112606</v>
      </c>
    </row>
    <row r="17" spans="1:7" ht="12">
      <c r="A17" s="20" t="s">
        <v>25</v>
      </c>
      <c r="B17" s="29">
        <v>-0.04903934</v>
      </c>
      <c r="C17" s="14">
        <v>-0.03758162</v>
      </c>
      <c r="D17" s="14">
        <v>-0.03593962</v>
      </c>
      <c r="E17" s="14">
        <v>-0.03689839</v>
      </c>
      <c r="F17" s="25">
        <v>-0.05480085</v>
      </c>
      <c r="G17" s="35">
        <v>-0.04097749</v>
      </c>
    </row>
    <row r="18" spans="1:7" ht="12">
      <c r="A18" s="20" t="s">
        <v>26</v>
      </c>
      <c r="B18" s="29">
        <v>-0.01120088</v>
      </c>
      <c r="C18" s="14">
        <v>0.04240411</v>
      </c>
      <c r="D18" s="14">
        <v>0.0473945</v>
      </c>
      <c r="E18" s="14">
        <v>0.07325757</v>
      </c>
      <c r="F18" s="25">
        <v>-0.0115599</v>
      </c>
      <c r="G18" s="35">
        <v>0.03604602</v>
      </c>
    </row>
    <row r="19" spans="1:7" ht="12">
      <c r="A19" s="21" t="s">
        <v>27</v>
      </c>
      <c r="B19" s="31">
        <v>-0.2183879</v>
      </c>
      <c r="C19" s="16">
        <v>-0.2095427</v>
      </c>
      <c r="D19" s="16">
        <v>-0.2047298</v>
      </c>
      <c r="E19" s="16">
        <v>-0.2012982</v>
      </c>
      <c r="F19" s="27">
        <v>-0.1642692</v>
      </c>
      <c r="G19" s="37">
        <v>-0.20164</v>
      </c>
    </row>
    <row r="20" spans="1:7" ht="12.75" thickBot="1">
      <c r="A20" s="44" t="s">
        <v>28</v>
      </c>
      <c r="B20" s="45">
        <v>-8.245091E-05</v>
      </c>
      <c r="C20" s="46">
        <v>0.002077274</v>
      </c>
      <c r="D20" s="46">
        <v>-0.00245781</v>
      </c>
      <c r="E20" s="46">
        <v>-0.0002897244</v>
      </c>
      <c r="F20" s="47">
        <v>-0.002705934</v>
      </c>
      <c r="G20" s="48">
        <v>-0.0005332605</v>
      </c>
    </row>
    <row r="21" spans="1:7" ht="12.75" thickTop="1">
      <c r="A21" s="6" t="s">
        <v>29</v>
      </c>
      <c r="B21" s="39">
        <v>-88.0801</v>
      </c>
      <c r="C21" s="40">
        <v>17.46662</v>
      </c>
      <c r="D21" s="40">
        <v>48.74558</v>
      </c>
      <c r="E21" s="40">
        <v>52.12804</v>
      </c>
      <c r="F21" s="41">
        <v>-117.8543</v>
      </c>
      <c r="G21" s="43">
        <v>0.01424313</v>
      </c>
    </row>
    <row r="22" spans="1:7" ht="12">
      <c r="A22" s="20" t="s">
        <v>30</v>
      </c>
      <c r="B22" s="29">
        <v>62.60126</v>
      </c>
      <c r="C22" s="14">
        <v>46.66019</v>
      </c>
      <c r="D22" s="14">
        <v>23.72789</v>
      </c>
      <c r="E22" s="14">
        <v>-44.7889</v>
      </c>
      <c r="F22" s="25">
        <v>-117.5239</v>
      </c>
      <c r="G22" s="36">
        <v>0</v>
      </c>
    </row>
    <row r="23" spans="1:7" ht="12">
      <c r="A23" s="20" t="s">
        <v>31</v>
      </c>
      <c r="B23" s="29">
        <v>-2.744692</v>
      </c>
      <c r="C23" s="14">
        <v>-1.965988</v>
      </c>
      <c r="D23" s="14">
        <v>-1.216779</v>
      </c>
      <c r="E23" s="14">
        <v>-1.608072</v>
      </c>
      <c r="F23" s="25">
        <v>3.155596</v>
      </c>
      <c r="G23" s="35">
        <v>-1.129481</v>
      </c>
    </row>
    <row r="24" spans="1:7" ht="12">
      <c r="A24" s="20" t="s">
        <v>32</v>
      </c>
      <c r="B24" s="50">
        <v>5.351321</v>
      </c>
      <c r="C24" s="51">
        <v>3.771514</v>
      </c>
      <c r="D24" s="51">
        <v>4.246363</v>
      </c>
      <c r="E24" s="51">
        <v>5.408718</v>
      </c>
      <c r="F24" s="52">
        <v>3.419932</v>
      </c>
      <c r="G24" s="49">
        <v>4.46152</v>
      </c>
    </row>
    <row r="25" spans="1:7" ht="12">
      <c r="A25" s="20" t="s">
        <v>33</v>
      </c>
      <c r="B25" s="29">
        <v>0.05872203</v>
      </c>
      <c r="C25" s="14">
        <v>0.8092569</v>
      </c>
      <c r="D25" s="14">
        <v>0.7724529</v>
      </c>
      <c r="E25" s="14">
        <v>1.177702</v>
      </c>
      <c r="F25" s="25">
        <v>-1.012122</v>
      </c>
      <c r="G25" s="35">
        <v>0.5375555</v>
      </c>
    </row>
    <row r="26" spans="1:7" ht="12">
      <c r="A26" s="21" t="s">
        <v>34</v>
      </c>
      <c r="B26" s="31">
        <v>0.3304759</v>
      </c>
      <c r="C26" s="16">
        <v>-0.1662222</v>
      </c>
      <c r="D26" s="16">
        <v>0.423106</v>
      </c>
      <c r="E26" s="16">
        <v>0.4597164</v>
      </c>
      <c r="F26" s="27">
        <v>1.656929</v>
      </c>
      <c r="G26" s="37">
        <v>0.4414843</v>
      </c>
    </row>
    <row r="27" spans="1:7" ht="12">
      <c r="A27" s="20" t="s">
        <v>35</v>
      </c>
      <c r="B27" s="29">
        <v>0.271501</v>
      </c>
      <c r="C27" s="14">
        <v>-0.09136212</v>
      </c>
      <c r="D27" s="14">
        <v>-0.3566442</v>
      </c>
      <c r="E27" s="14">
        <v>-0.3325564</v>
      </c>
      <c r="F27" s="25">
        <v>0.385362</v>
      </c>
      <c r="G27" s="35">
        <v>-0.09716616</v>
      </c>
    </row>
    <row r="28" spans="1:7" ht="12">
      <c r="A28" s="20" t="s">
        <v>36</v>
      </c>
      <c r="B28" s="29">
        <v>0.3789256</v>
      </c>
      <c r="C28" s="14">
        <v>-0.0325931</v>
      </c>
      <c r="D28" s="14">
        <v>-0.05027342</v>
      </c>
      <c r="E28" s="14">
        <v>0.2129146</v>
      </c>
      <c r="F28" s="25">
        <v>0.1048228</v>
      </c>
      <c r="G28" s="35">
        <v>0.1001176</v>
      </c>
    </row>
    <row r="29" spans="1:7" ht="12">
      <c r="A29" s="20" t="s">
        <v>37</v>
      </c>
      <c r="B29" s="29">
        <v>0.09294594</v>
      </c>
      <c r="C29" s="14">
        <v>0.06697965</v>
      </c>
      <c r="D29" s="14">
        <v>0.02396387</v>
      </c>
      <c r="E29" s="14">
        <v>-0.01064518</v>
      </c>
      <c r="F29" s="25">
        <v>0.1016106</v>
      </c>
      <c r="G29" s="35">
        <v>0.04631742</v>
      </c>
    </row>
    <row r="30" spans="1:7" ht="12">
      <c r="A30" s="21" t="s">
        <v>38</v>
      </c>
      <c r="B30" s="31">
        <v>0.01028153</v>
      </c>
      <c r="C30" s="16">
        <v>0.06231875</v>
      </c>
      <c r="D30" s="16">
        <v>0.08632082</v>
      </c>
      <c r="E30" s="16">
        <v>0.04089496</v>
      </c>
      <c r="F30" s="27">
        <v>0.3193726</v>
      </c>
      <c r="G30" s="37">
        <v>0.08964373</v>
      </c>
    </row>
    <row r="31" spans="1:7" ht="12">
      <c r="A31" s="20" t="s">
        <v>39</v>
      </c>
      <c r="B31" s="29">
        <v>-0.01229953</v>
      </c>
      <c r="C31" s="14">
        <v>-0.005091347</v>
      </c>
      <c r="D31" s="14">
        <v>-0.03725478</v>
      </c>
      <c r="E31" s="14">
        <v>-0.045506</v>
      </c>
      <c r="F31" s="25">
        <v>0.01598228</v>
      </c>
      <c r="G31" s="35">
        <v>-0.020799</v>
      </c>
    </row>
    <row r="32" spans="1:7" ht="12">
      <c r="A32" s="20" t="s">
        <v>40</v>
      </c>
      <c r="B32" s="29">
        <v>0.05635591</v>
      </c>
      <c r="C32" s="14">
        <v>-0.009943623</v>
      </c>
      <c r="D32" s="14">
        <v>-0.01853603</v>
      </c>
      <c r="E32" s="14">
        <v>0.005389724</v>
      </c>
      <c r="F32" s="25">
        <v>0.006999111</v>
      </c>
      <c r="G32" s="35">
        <v>0.003522436</v>
      </c>
    </row>
    <row r="33" spans="1:7" ht="12">
      <c r="A33" s="20" t="s">
        <v>41</v>
      </c>
      <c r="B33" s="29">
        <v>0.1499739</v>
      </c>
      <c r="C33" s="14">
        <v>0.1121075</v>
      </c>
      <c r="D33" s="14">
        <v>0.09426333</v>
      </c>
      <c r="E33" s="14">
        <v>0.08170342</v>
      </c>
      <c r="F33" s="25">
        <v>0.1116763</v>
      </c>
      <c r="G33" s="35">
        <v>0.1059296</v>
      </c>
    </row>
    <row r="34" spans="1:7" ht="12">
      <c r="A34" s="21" t="s">
        <v>42</v>
      </c>
      <c r="B34" s="31">
        <v>-0.01990987</v>
      </c>
      <c r="C34" s="16">
        <v>-0.01120314</v>
      </c>
      <c r="D34" s="16">
        <v>-0.009318236</v>
      </c>
      <c r="E34" s="16">
        <v>0.002985393</v>
      </c>
      <c r="F34" s="27">
        <v>-0.01389017</v>
      </c>
      <c r="G34" s="37">
        <v>-0.009017232</v>
      </c>
    </row>
    <row r="35" spans="1:7" ht="12.75" thickBot="1">
      <c r="A35" s="22" t="s">
        <v>43</v>
      </c>
      <c r="B35" s="32">
        <v>-0.006164741</v>
      </c>
      <c r="C35" s="17">
        <v>-0.0006922708</v>
      </c>
      <c r="D35" s="17">
        <v>0.001437743</v>
      </c>
      <c r="E35" s="17">
        <v>-0.0002071553</v>
      </c>
      <c r="F35" s="28">
        <v>-0.005343204</v>
      </c>
      <c r="G35" s="38">
        <v>-0.00147546</v>
      </c>
    </row>
    <row r="36" spans="1:7" ht="12">
      <c r="A36" s="4" t="s">
        <v>44</v>
      </c>
      <c r="B36" s="3">
        <v>22.00623</v>
      </c>
      <c r="C36" s="3">
        <v>21.99707</v>
      </c>
      <c r="D36" s="3">
        <v>22.00317</v>
      </c>
      <c r="E36" s="3">
        <v>21.99402</v>
      </c>
      <c r="F36" s="3">
        <v>21.99707</v>
      </c>
      <c r="G36" s="3"/>
    </row>
    <row r="37" spans="1:6" ht="12">
      <c r="A37" s="4" t="s">
        <v>45</v>
      </c>
      <c r="B37" s="2">
        <v>-0.1174927</v>
      </c>
      <c r="C37" s="2">
        <v>0.02593994</v>
      </c>
      <c r="D37" s="2">
        <v>0.08392334</v>
      </c>
      <c r="E37" s="2">
        <v>0.1185099</v>
      </c>
      <c r="F37" s="2">
        <v>0.1413981</v>
      </c>
    </row>
    <row r="38" spans="1:7" ht="12">
      <c r="A38" s="4" t="s">
        <v>52</v>
      </c>
      <c r="B38" s="2">
        <v>-0.00018993</v>
      </c>
      <c r="C38" s="2">
        <v>1.877777E-05</v>
      </c>
      <c r="D38" s="2">
        <v>1.124348E-05</v>
      </c>
      <c r="E38" s="2">
        <v>0.0001516479</v>
      </c>
      <c r="F38" s="2">
        <v>-0.0001232387</v>
      </c>
      <c r="G38" s="2">
        <v>0.0002836041</v>
      </c>
    </row>
    <row r="39" spans="1:7" ht="12.75" thickBot="1">
      <c r="A39" s="4" t="s">
        <v>53</v>
      </c>
      <c r="B39" s="2">
        <v>0.0001509252</v>
      </c>
      <c r="C39" s="2">
        <v>-2.978088E-05</v>
      </c>
      <c r="D39" s="2">
        <v>-8.289416E-05</v>
      </c>
      <c r="E39" s="2">
        <v>-8.793846E-05</v>
      </c>
      <c r="F39" s="2">
        <v>0.0001989039</v>
      </c>
      <c r="G39" s="2">
        <v>0.0011025</v>
      </c>
    </row>
    <row r="40" spans="2:5" ht="12.75" thickBot="1">
      <c r="B40" s="7" t="s">
        <v>46</v>
      </c>
      <c r="C40" s="8">
        <v>-0.003757</v>
      </c>
      <c r="D40" s="18" t="s">
        <v>47</v>
      </c>
      <c r="E40" s="9">
        <v>3.116242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0.003758</v>
      </c>
      <c r="D4">
        <v>0.003756</v>
      </c>
      <c r="E4">
        <v>0.003758</v>
      </c>
      <c r="F4">
        <v>0.002082</v>
      </c>
      <c r="G4">
        <v>0.011708</v>
      </c>
    </row>
    <row r="5" spans="1:7" ht="12.75">
      <c r="A5" t="s">
        <v>13</v>
      </c>
      <c r="B5">
        <v>3.130022</v>
      </c>
      <c r="C5">
        <v>2.332993</v>
      </c>
      <c r="D5">
        <v>1.186392</v>
      </c>
      <c r="E5">
        <v>-2.23943</v>
      </c>
      <c r="F5">
        <v>-5.875926</v>
      </c>
      <c r="G5">
        <v>5.659264</v>
      </c>
    </row>
    <row r="6" spans="1:7" ht="12.75">
      <c r="A6" t="s">
        <v>14</v>
      </c>
      <c r="B6" s="53">
        <v>112.2793</v>
      </c>
      <c r="C6" s="53">
        <v>-11.12749</v>
      </c>
      <c r="D6" s="53">
        <v>-6.729512</v>
      </c>
      <c r="E6" s="53">
        <v>-88.97296</v>
      </c>
      <c r="F6" s="53">
        <v>71.11828</v>
      </c>
      <c r="G6" s="53">
        <v>0.01887046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-4.067448</v>
      </c>
      <c r="C8" s="53">
        <v>-3.479395</v>
      </c>
      <c r="D8" s="53">
        <v>-1.500826</v>
      </c>
      <c r="E8" s="53">
        <v>-1.343688</v>
      </c>
      <c r="F8" s="53">
        <v>-4.433369</v>
      </c>
      <c r="G8" s="53">
        <v>-2.701631</v>
      </c>
    </row>
    <row r="9" spans="1:7" ht="12.75">
      <c r="A9" t="s">
        <v>17</v>
      </c>
      <c r="B9" s="53">
        <v>0.4103946</v>
      </c>
      <c r="C9" s="53">
        <v>-0.5632704</v>
      </c>
      <c r="D9" s="53">
        <v>-0.07428099</v>
      </c>
      <c r="E9" s="53">
        <v>-0.0586721</v>
      </c>
      <c r="F9" s="53">
        <v>-0.3362083</v>
      </c>
      <c r="G9" s="53">
        <v>-0.1534203</v>
      </c>
    </row>
    <row r="10" spans="1:7" ht="12.75">
      <c r="A10" t="s">
        <v>18</v>
      </c>
      <c r="B10" s="53">
        <v>-0.511187</v>
      </c>
      <c r="C10" s="53">
        <v>-0.05330654</v>
      </c>
      <c r="D10" s="53">
        <v>-0.5359144</v>
      </c>
      <c r="E10" s="53">
        <v>-0.4579969</v>
      </c>
      <c r="F10" s="53">
        <v>0.4626953</v>
      </c>
      <c r="G10" s="53">
        <v>-0.2643114</v>
      </c>
    </row>
    <row r="11" spans="1:7" ht="12.75">
      <c r="A11" t="s">
        <v>19</v>
      </c>
      <c r="B11" s="53">
        <v>0.6068577</v>
      </c>
      <c r="C11" s="53">
        <v>0.6387701</v>
      </c>
      <c r="D11" s="53">
        <v>0.9475725</v>
      </c>
      <c r="E11" s="53">
        <v>0.1358028</v>
      </c>
      <c r="F11" s="53">
        <v>11.28367</v>
      </c>
      <c r="G11" s="53">
        <v>2.006894</v>
      </c>
    </row>
    <row r="12" spans="1:7" ht="12.75">
      <c r="A12" t="s">
        <v>20</v>
      </c>
      <c r="B12" s="53">
        <v>0.1446537</v>
      </c>
      <c r="C12" s="53">
        <v>-0.1474159</v>
      </c>
      <c r="D12" s="53">
        <v>-0.02616028</v>
      </c>
      <c r="E12" s="53">
        <v>-0.1474722</v>
      </c>
      <c r="F12" s="53">
        <v>-0.4972877</v>
      </c>
      <c r="G12" s="53">
        <v>-0.1226404</v>
      </c>
    </row>
    <row r="13" spans="1:7" ht="12.75">
      <c r="A13" t="s">
        <v>21</v>
      </c>
      <c r="B13" s="53">
        <v>-0.02609705</v>
      </c>
      <c r="C13" s="53">
        <v>0.03703618</v>
      </c>
      <c r="D13" s="53">
        <v>0.02686484</v>
      </c>
      <c r="E13" s="53">
        <v>-0.1138581</v>
      </c>
      <c r="F13" s="53">
        <v>-0.08758111</v>
      </c>
      <c r="G13" s="53">
        <v>-0.0275036</v>
      </c>
    </row>
    <row r="14" spans="1:7" ht="12.75">
      <c r="A14" t="s">
        <v>22</v>
      </c>
      <c r="B14" s="53">
        <v>-0.1338574</v>
      </c>
      <c r="C14" s="53">
        <v>-0.02061392</v>
      </c>
      <c r="D14" s="53">
        <v>0.003300563</v>
      </c>
      <c r="E14" s="53">
        <v>-0.01702366</v>
      </c>
      <c r="F14" s="53">
        <v>-0.02746485</v>
      </c>
      <c r="G14" s="53">
        <v>-0.03130738</v>
      </c>
    </row>
    <row r="15" spans="1:7" ht="12.75">
      <c r="A15" t="s">
        <v>23</v>
      </c>
      <c r="B15" s="53">
        <v>-0.4139411</v>
      </c>
      <c r="C15" s="53">
        <v>-0.06816583</v>
      </c>
      <c r="D15" s="53">
        <v>-0.0854097</v>
      </c>
      <c r="E15" s="53">
        <v>-0.1486128</v>
      </c>
      <c r="F15" s="53">
        <v>-0.387287</v>
      </c>
      <c r="G15" s="53">
        <v>-0.1842911</v>
      </c>
    </row>
    <row r="16" spans="1:7" ht="12.75">
      <c r="A16" t="s">
        <v>24</v>
      </c>
      <c r="B16" s="53">
        <v>0.01046824</v>
      </c>
      <c r="C16" s="53">
        <v>-0.05191751</v>
      </c>
      <c r="D16" s="53">
        <v>-0.04685634</v>
      </c>
      <c r="E16" s="53">
        <v>-0.04763202</v>
      </c>
      <c r="F16" s="53">
        <v>-0.05559437</v>
      </c>
      <c r="G16" s="53">
        <v>-0.04112606</v>
      </c>
    </row>
    <row r="17" spans="1:7" ht="12.75">
      <c r="A17" t="s">
        <v>25</v>
      </c>
      <c r="B17" s="53">
        <v>-0.04903934</v>
      </c>
      <c r="C17" s="53">
        <v>-0.03758162</v>
      </c>
      <c r="D17" s="53">
        <v>-0.03593962</v>
      </c>
      <c r="E17" s="53">
        <v>-0.03689839</v>
      </c>
      <c r="F17" s="53">
        <v>-0.05480085</v>
      </c>
      <c r="G17" s="53">
        <v>-0.04097749</v>
      </c>
    </row>
    <row r="18" spans="1:7" ht="12.75">
      <c r="A18" t="s">
        <v>26</v>
      </c>
      <c r="B18" s="53">
        <v>-0.01120088</v>
      </c>
      <c r="C18" s="53">
        <v>0.04240411</v>
      </c>
      <c r="D18" s="53">
        <v>0.0473945</v>
      </c>
      <c r="E18" s="53">
        <v>0.07325757</v>
      </c>
      <c r="F18" s="53">
        <v>-0.0115599</v>
      </c>
      <c r="G18" s="53">
        <v>0.03604602</v>
      </c>
    </row>
    <row r="19" spans="1:7" ht="12.75">
      <c r="A19" t="s">
        <v>27</v>
      </c>
      <c r="B19" s="53">
        <v>-0.2183879</v>
      </c>
      <c r="C19" s="53">
        <v>-0.2095427</v>
      </c>
      <c r="D19" s="53">
        <v>-0.2047298</v>
      </c>
      <c r="E19" s="53">
        <v>-0.2012982</v>
      </c>
      <c r="F19" s="53">
        <v>-0.1642692</v>
      </c>
      <c r="G19" s="53">
        <v>-0.20164</v>
      </c>
    </row>
    <row r="20" spans="1:7" ht="12.75">
      <c r="A20" t="s">
        <v>28</v>
      </c>
      <c r="B20" s="53">
        <v>-8.245091E-05</v>
      </c>
      <c r="C20" s="53">
        <v>0.002077274</v>
      </c>
      <c r="D20" s="53">
        <v>-0.00245781</v>
      </c>
      <c r="E20" s="53">
        <v>-0.0002897244</v>
      </c>
      <c r="F20" s="53">
        <v>-0.002705934</v>
      </c>
      <c r="G20" s="53">
        <v>-0.0005332605</v>
      </c>
    </row>
    <row r="21" spans="1:7" ht="12.75">
      <c r="A21" t="s">
        <v>29</v>
      </c>
      <c r="B21" s="53">
        <v>-88.0801</v>
      </c>
      <c r="C21" s="53">
        <v>17.46662</v>
      </c>
      <c r="D21" s="53">
        <v>48.74558</v>
      </c>
      <c r="E21" s="53">
        <v>52.12804</v>
      </c>
      <c r="F21" s="53">
        <v>-117.8543</v>
      </c>
      <c r="G21" s="53">
        <v>0.01424313</v>
      </c>
    </row>
    <row r="22" spans="1:7" ht="12.75">
      <c r="A22" t="s">
        <v>30</v>
      </c>
      <c r="B22" s="53">
        <v>62.60126</v>
      </c>
      <c r="C22" s="53">
        <v>46.66019</v>
      </c>
      <c r="D22" s="53">
        <v>23.72789</v>
      </c>
      <c r="E22" s="53">
        <v>-44.7889</v>
      </c>
      <c r="F22" s="53">
        <v>-117.5239</v>
      </c>
      <c r="G22" s="53">
        <v>0</v>
      </c>
    </row>
    <row r="23" spans="1:7" ht="12.75">
      <c r="A23" t="s">
        <v>31</v>
      </c>
      <c r="B23" s="53">
        <v>-2.744692</v>
      </c>
      <c r="C23" s="53">
        <v>-1.965988</v>
      </c>
      <c r="D23" s="53">
        <v>-1.216779</v>
      </c>
      <c r="E23" s="53">
        <v>-1.608072</v>
      </c>
      <c r="F23" s="53">
        <v>3.155596</v>
      </c>
      <c r="G23" s="53">
        <v>-1.129481</v>
      </c>
    </row>
    <row r="24" spans="1:7" ht="12.75">
      <c r="A24" t="s">
        <v>32</v>
      </c>
      <c r="B24" s="53">
        <v>5.351321</v>
      </c>
      <c r="C24" s="53">
        <v>3.771514</v>
      </c>
      <c r="D24" s="53">
        <v>4.246363</v>
      </c>
      <c r="E24" s="53">
        <v>5.408718</v>
      </c>
      <c r="F24" s="53">
        <v>3.419932</v>
      </c>
      <c r="G24" s="53">
        <v>4.46152</v>
      </c>
    </row>
    <row r="25" spans="1:7" ht="12.75">
      <c r="A25" t="s">
        <v>33</v>
      </c>
      <c r="B25" s="53">
        <v>0.05872203</v>
      </c>
      <c r="C25" s="53">
        <v>0.8092569</v>
      </c>
      <c r="D25" s="53">
        <v>0.7724529</v>
      </c>
      <c r="E25" s="53">
        <v>1.177702</v>
      </c>
      <c r="F25" s="53">
        <v>-1.012122</v>
      </c>
      <c r="G25" s="53">
        <v>0.5375555</v>
      </c>
    </row>
    <row r="26" spans="1:7" ht="12.75">
      <c r="A26" t="s">
        <v>34</v>
      </c>
      <c r="B26" s="53">
        <v>0.3304759</v>
      </c>
      <c r="C26" s="53">
        <v>-0.1662222</v>
      </c>
      <c r="D26" s="53">
        <v>0.423106</v>
      </c>
      <c r="E26" s="53">
        <v>0.4597164</v>
      </c>
      <c r="F26" s="53">
        <v>1.656929</v>
      </c>
      <c r="G26" s="53">
        <v>0.4414843</v>
      </c>
    </row>
    <row r="27" spans="1:7" ht="12.75">
      <c r="A27" t="s">
        <v>35</v>
      </c>
      <c r="B27" s="53">
        <v>0.271501</v>
      </c>
      <c r="C27" s="53">
        <v>-0.09136212</v>
      </c>
      <c r="D27" s="53">
        <v>-0.3566442</v>
      </c>
      <c r="E27" s="53">
        <v>-0.3325564</v>
      </c>
      <c r="F27" s="53">
        <v>0.385362</v>
      </c>
      <c r="G27" s="53">
        <v>-0.09716616</v>
      </c>
    </row>
    <row r="28" spans="1:7" ht="12.75">
      <c r="A28" t="s">
        <v>36</v>
      </c>
      <c r="B28" s="53">
        <v>0.3789256</v>
      </c>
      <c r="C28" s="53">
        <v>-0.0325931</v>
      </c>
      <c r="D28" s="53">
        <v>-0.05027342</v>
      </c>
      <c r="E28" s="53">
        <v>0.2129146</v>
      </c>
      <c r="F28" s="53">
        <v>0.1048228</v>
      </c>
      <c r="G28" s="53">
        <v>0.1001176</v>
      </c>
    </row>
    <row r="29" spans="1:7" ht="12.75">
      <c r="A29" t="s">
        <v>37</v>
      </c>
      <c r="B29" s="53">
        <v>0.09294594</v>
      </c>
      <c r="C29" s="53">
        <v>0.06697965</v>
      </c>
      <c r="D29" s="53">
        <v>0.02396387</v>
      </c>
      <c r="E29" s="53">
        <v>-0.01064518</v>
      </c>
      <c r="F29" s="53">
        <v>0.1016106</v>
      </c>
      <c r="G29" s="53">
        <v>0.04631742</v>
      </c>
    </row>
    <row r="30" spans="1:7" ht="12.75">
      <c r="A30" t="s">
        <v>38</v>
      </c>
      <c r="B30" s="53">
        <v>0.01028153</v>
      </c>
      <c r="C30" s="53">
        <v>0.06231875</v>
      </c>
      <c r="D30" s="53">
        <v>0.08632082</v>
      </c>
      <c r="E30" s="53">
        <v>0.04089496</v>
      </c>
      <c r="F30" s="53">
        <v>0.3193726</v>
      </c>
      <c r="G30" s="53">
        <v>0.08964373</v>
      </c>
    </row>
    <row r="31" spans="1:7" ht="12.75">
      <c r="A31" t="s">
        <v>39</v>
      </c>
      <c r="B31" s="53">
        <v>-0.01229953</v>
      </c>
      <c r="C31" s="53">
        <v>-0.005091347</v>
      </c>
      <c r="D31" s="53">
        <v>-0.03725478</v>
      </c>
      <c r="E31" s="53">
        <v>-0.045506</v>
      </c>
      <c r="F31" s="53">
        <v>0.01598228</v>
      </c>
      <c r="G31" s="53">
        <v>-0.020799</v>
      </c>
    </row>
    <row r="32" spans="1:7" ht="12.75">
      <c r="A32" t="s">
        <v>40</v>
      </c>
      <c r="B32" s="53">
        <v>0.05635591</v>
      </c>
      <c r="C32" s="53">
        <v>-0.009943623</v>
      </c>
      <c r="D32" s="53">
        <v>-0.01853603</v>
      </c>
      <c r="E32" s="53">
        <v>0.005389724</v>
      </c>
      <c r="F32" s="53">
        <v>0.006999111</v>
      </c>
      <c r="G32" s="53">
        <v>0.003522436</v>
      </c>
    </row>
    <row r="33" spans="1:7" ht="12.75">
      <c r="A33" t="s">
        <v>41</v>
      </c>
      <c r="B33" s="53">
        <v>0.1499739</v>
      </c>
      <c r="C33" s="53">
        <v>0.1121075</v>
      </c>
      <c r="D33" s="53">
        <v>0.09426333</v>
      </c>
      <c r="E33" s="53">
        <v>0.08170342</v>
      </c>
      <c r="F33" s="53">
        <v>0.1116763</v>
      </c>
      <c r="G33" s="53">
        <v>0.1059296</v>
      </c>
    </row>
    <row r="34" spans="1:7" ht="12.75">
      <c r="A34" t="s">
        <v>42</v>
      </c>
      <c r="B34" s="53">
        <v>-0.01990987</v>
      </c>
      <c r="C34" s="53">
        <v>-0.01120314</v>
      </c>
      <c r="D34" s="53">
        <v>-0.009318236</v>
      </c>
      <c r="E34" s="53">
        <v>0.002985393</v>
      </c>
      <c r="F34" s="53">
        <v>-0.01389017</v>
      </c>
      <c r="G34" s="53">
        <v>-0.009017232</v>
      </c>
    </row>
    <row r="35" spans="1:7" ht="12.75">
      <c r="A35" t="s">
        <v>43</v>
      </c>
      <c r="B35" s="53">
        <v>-0.006164741</v>
      </c>
      <c r="C35" s="53">
        <v>-0.0006922708</v>
      </c>
      <c r="D35" s="53">
        <v>0.001437743</v>
      </c>
      <c r="E35" s="53">
        <v>-0.0002071553</v>
      </c>
      <c r="F35" s="53">
        <v>-0.005343204</v>
      </c>
      <c r="G35" s="53">
        <v>-0.00147546</v>
      </c>
    </row>
    <row r="36" spans="1:6" ht="12.75">
      <c r="A36" t="s">
        <v>44</v>
      </c>
      <c r="B36" s="53">
        <v>22.00623</v>
      </c>
      <c r="C36" s="53">
        <v>21.99707</v>
      </c>
      <c r="D36" s="53">
        <v>22.00317</v>
      </c>
      <c r="E36" s="53">
        <v>21.99402</v>
      </c>
      <c r="F36" s="53">
        <v>21.99707</v>
      </c>
    </row>
    <row r="37" spans="1:6" ht="12.75">
      <c r="A37" t="s">
        <v>45</v>
      </c>
      <c r="B37" s="53">
        <v>-0.1174927</v>
      </c>
      <c r="C37" s="53">
        <v>0.02593994</v>
      </c>
      <c r="D37" s="53">
        <v>0.08392334</v>
      </c>
      <c r="E37" s="53">
        <v>0.1185099</v>
      </c>
      <c r="F37" s="53">
        <v>0.1413981</v>
      </c>
    </row>
    <row r="38" spans="1:7" ht="12.75">
      <c r="A38" t="s">
        <v>54</v>
      </c>
      <c r="B38" s="53">
        <v>-0.00018993</v>
      </c>
      <c r="C38" s="53">
        <v>1.877777E-05</v>
      </c>
      <c r="D38" s="53">
        <v>1.124348E-05</v>
      </c>
      <c r="E38" s="53">
        <v>0.0001516479</v>
      </c>
      <c r="F38" s="53">
        <v>-0.0001232387</v>
      </c>
      <c r="G38" s="53">
        <v>0.0002836041</v>
      </c>
    </row>
    <row r="39" spans="1:7" ht="12.75">
      <c r="A39" t="s">
        <v>55</v>
      </c>
      <c r="B39" s="53">
        <v>0.0001509252</v>
      </c>
      <c r="C39" s="53">
        <v>-2.978088E-05</v>
      </c>
      <c r="D39" s="53">
        <v>-8.289416E-05</v>
      </c>
      <c r="E39" s="53">
        <v>-8.793846E-05</v>
      </c>
      <c r="F39" s="53">
        <v>0.0001989039</v>
      </c>
      <c r="G39" s="53">
        <v>0.0011025</v>
      </c>
    </row>
    <row r="40" spans="2:5" ht="12.75">
      <c r="B40" t="s">
        <v>46</v>
      </c>
      <c r="C40">
        <v>-0.003757</v>
      </c>
      <c r="D40" t="s">
        <v>47</v>
      </c>
      <c r="E40">
        <v>3.116242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-0.00018992999950857246</v>
      </c>
      <c r="C50">
        <f>-0.017/(C7*C7+C22*C22)*(C21*C22+C6*C7)</f>
        <v>1.8777774887957185E-05</v>
      </c>
      <c r="D50">
        <f>-0.017/(D7*D7+D22*D22)*(D21*D22+D6*D7)</f>
        <v>1.1243480038533826E-05</v>
      </c>
      <c r="E50">
        <f>-0.017/(E7*E7+E22*E22)*(E21*E22+E6*E7)</f>
        <v>0.00015164789866108574</v>
      </c>
      <c r="F50">
        <f>-0.017/(F7*F7+F22*F22)*(F21*F22+F6*F7)</f>
        <v>-0.00012323867292283647</v>
      </c>
      <c r="G50">
        <f>(B50*B$4+C50*C$4+D50*D$4+E50*E$4+F50*F$4)/SUM(B$4:F$4)</f>
        <v>-1.8859884027249585E-07</v>
      </c>
    </row>
    <row r="51" spans="1:7" ht="12.75">
      <c r="A51" t="s">
        <v>58</v>
      </c>
      <c r="B51">
        <f>-0.017/(B7*B7+B22*B22)*(B21*B7-B6*B22)</f>
        <v>0.0001509251557281036</v>
      </c>
      <c r="C51">
        <f>-0.017/(C7*C7+C22*C22)*(C21*C7-C6*C22)</f>
        <v>-2.9780871454404925E-05</v>
      </c>
      <c r="D51">
        <f>-0.017/(D7*D7+D22*D22)*(D21*D7-D6*D22)</f>
        <v>-8.289416440575715E-05</v>
      </c>
      <c r="E51">
        <f>-0.017/(E7*E7+E22*E22)*(E21*E7-E6*E22)</f>
        <v>-8.793845374316585E-05</v>
      </c>
      <c r="F51">
        <f>-0.017/(F7*F7+F22*F22)*(F21*F7-F6*F22)</f>
        <v>0.00019890396105272842</v>
      </c>
      <c r="G51">
        <f>(B51*B$4+C51*C$4+D51*D$4+E51*E$4+F51*F$4)/SUM(B$4:F$4)</f>
        <v>8.443400378350524E-08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10000.139620407548</v>
      </c>
      <c r="C62">
        <f>C7+(2/0.017)*(C8*C50-C23*C51)</f>
        <v>9999.985425396238</v>
      </c>
      <c r="D62">
        <f>D7+(2/0.017)*(D8*D50-D23*D51)</f>
        <v>9999.986148425218</v>
      </c>
      <c r="E62">
        <f>E7+(2/0.017)*(E8*E50-E23*E51)</f>
        <v>9999.959390726253</v>
      </c>
      <c r="F62">
        <f>F7+(2/0.017)*(F8*F50-F23*F51)</f>
        <v>9999.990435525677</v>
      </c>
    </row>
    <row r="63" spans="1:6" ht="12.75">
      <c r="A63" t="s">
        <v>66</v>
      </c>
      <c r="B63">
        <f>B8+(3/0.017)*(B9*B50-B24*B51)</f>
        <v>-4.223729506138657</v>
      </c>
      <c r="C63">
        <f>C8+(3/0.017)*(C9*C50-C24*C51)</f>
        <v>-3.4614405278499576</v>
      </c>
      <c r="D63">
        <f>D8+(3/0.017)*(D9*D50-D24*D51)</f>
        <v>-1.4388559642670207</v>
      </c>
      <c r="E63">
        <f>E8+(3/0.017)*(E9*E50-E24*E51)</f>
        <v>-1.2613226828862714</v>
      </c>
      <c r="F63">
        <f>F8+(3/0.017)*(F9*F50-F24*F51)</f>
        <v>-4.546099145284707</v>
      </c>
    </row>
    <row r="64" spans="1:6" ht="12.75">
      <c r="A64" t="s">
        <v>67</v>
      </c>
      <c r="B64">
        <f>B9+(4/0.017)*(B10*B50-B25*B51)</f>
        <v>0.4311539212085572</v>
      </c>
      <c r="C64">
        <f>C9+(4/0.017)*(C10*C50-C25*C51)</f>
        <v>-0.5578352476460436</v>
      </c>
      <c r="D64">
        <f>D9+(4/0.017)*(D10*D50-D25*D51)</f>
        <v>-0.06063245004010799</v>
      </c>
      <c r="E64">
        <f>E9+(4/0.017)*(E10*E50-E25*E51)</f>
        <v>-0.05064597638307235</v>
      </c>
      <c r="F64">
        <f>F9+(4/0.017)*(F10*F50-F25*F51)</f>
        <v>-0.30225697761671155</v>
      </c>
    </row>
    <row r="65" spans="1:6" ht="12.75">
      <c r="A65" t="s">
        <v>68</v>
      </c>
      <c r="B65">
        <f>B10+(5/0.017)*(B11*B50-B26*B51)</f>
        <v>-0.5597568850984289</v>
      </c>
      <c r="C65">
        <f>C10+(5/0.017)*(C11*C50-C26*C51)</f>
        <v>-0.05123464612591485</v>
      </c>
      <c r="D65">
        <f>D10+(5/0.017)*(D11*D50-D26*D51)</f>
        <v>-0.5224652732900366</v>
      </c>
      <c r="E65">
        <f>E10+(5/0.017)*(E11*E50-E26*E51)</f>
        <v>-0.4400495592268628</v>
      </c>
      <c r="F65">
        <f>F10+(5/0.017)*(F11*F50-F26*F51)</f>
        <v>-0.04323242287716428</v>
      </c>
    </row>
    <row r="66" spans="1:6" ht="12.75">
      <c r="A66" t="s">
        <v>69</v>
      </c>
      <c r="B66">
        <f>B11+(6/0.017)*(B12*B50-B27*B51)</f>
        <v>0.582698732514618</v>
      </c>
      <c r="C66">
        <f>C11+(6/0.017)*(C12*C50-C27*C51)</f>
        <v>0.636832810775308</v>
      </c>
      <c r="D66">
        <f>D11+(6/0.017)*(D12*D50-D27*D51)</f>
        <v>0.937034433340538</v>
      </c>
      <c r="E66">
        <f>E11+(6/0.017)*(E12*E50-E27*E51)</f>
        <v>0.1175880900567102</v>
      </c>
      <c r="F66">
        <f>F11+(6/0.017)*(F12*F50-F27*F51)</f>
        <v>11.278247075753994</v>
      </c>
    </row>
    <row r="67" spans="1:6" ht="12.75">
      <c r="A67" t="s">
        <v>70</v>
      </c>
      <c r="B67">
        <f>B12+(7/0.017)*(B13*B50-B28*B51)</f>
        <v>0.12314607956059827</v>
      </c>
      <c r="C67">
        <f>C12+(7/0.017)*(C13*C50-C28*C51)</f>
        <v>-0.1475292151232091</v>
      </c>
      <c r="D67">
        <f>D12+(7/0.017)*(D13*D50-D28*D51)</f>
        <v>-0.027751881879593467</v>
      </c>
      <c r="E67">
        <f>E12+(7/0.017)*(E13*E50-E28*E51)</f>
        <v>-0.14687224272649374</v>
      </c>
      <c r="F67">
        <f>F12+(7/0.017)*(F13*F50-F28*F51)</f>
        <v>-0.5014285254419942</v>
      </c>
    </row>
    <row r="68" spans="1:6" ht="12.75">
      <c r="A68" t="s">
        <v>71</v>
      </c>
      <c r="B68">
        <f>B13+(8/0.017)*(B14*B50-B29*B51)</f>
        <v>-0.02073438861297703</v>
      </c>
      <c r="C68">
        <f>C13+(8/0.017)*(C14*C50-C29*C51)</f>
        <v>0.037792711198773025</v>
      </c>
      <c r="D68">
        <f>D13+(8/0.017)*(D14*D50-D29*D51)</f>
        <v>0.027817110491192763</v>
      </c>
      <c r="E68">
        <f>E13+(8/0.017)*(E14*E50-E29*E51)</f>
        <v>-0.11551349902848869</v>
      </c>
      <c r="F68">
        <f>F13+(8/0.017)*(F14*F50-F29*F51)</f>
        <v>-0.09549923666302099</v>
      </c>
    </row>
    <row r="69" spans="1:6" ht="12.75">
      <c r="A69" t="s">
        <v>72</v>
      </c>
      <c r="B69">
        <f>B14+(9/0.017)*(B15*B50-B30*B51)</f>
        <v>-0.0930566457277151</v>
      </c>
      <c r="C69">
        <f>C14+(9/0.017)*(C15*C50-C30*C51)</f>
        <v>-0.020309029608857297</v>
      </c>
      <c r="D69">
        <f>D14+(9/0.017)*(D15*D50-D30*D51)</f>
        <v>0.0065803694640619685</v>
      </c>
      <c r="E69">
        <f>E14+(9/0.017)*(E15*E50-E30*E51)</f>
        <v>-0.027051025504274365</v>
      </c>
      <c r="F69">
        <f>F14+(9/0.017)*(F15*F50-F30*F51)</f>
        <v>-0.03582730020252814</v>
      </c>
    </row>
    <row r="70" spans="1:6" ht="12.75">
      <c r="A70" t="s">
        <v>73</v>
      </c>
      <c r="B70">
        <f>B15+(10/0.017)*(B16*B50-B31*B51)</f>
        <v>-0.41401870255142537</v>
      </c>
      <c r="C70">
        <f>C15+(10/0.017)*(C16*C50-C31*C51)</f>
        <v>-0.06882848886238825</v>
      </c>
      <c r="D70">
        <f>D15+(10/0.017)*(D16*D50-D31*D51)</f>
        <v>-0.08753618951864063</v>
      </c>
      <c r="E70">
        <f>E15+(10/0.017)*(E16*E50-E31*E51)</f>
        <v>-0.15521575471648194</v>
      </c>
      <c r="F70">
        <f>F15+(10/0.017)*(F16*F50-F31*F51)</f>
        <v>-0.38512674259874863</v>
      </c>
    </row>
    <row r="71" spans="1:6" ht="12.75">
      <c r="A71" t="s">
        <v>74</v>
      </c>
      <c r="B71">
        <f>B16+(11/0.017)*(B17*B50-B32*B51)</f>
        <v>0.010991398271804058</v>
      </c>
      <c r="C71">
        <f>C16+(11/0.017)*(C17*C50-C32*C51)</f>
        <v>-0.05256575226735453</v>
      </c>
      <c r="D71">
        <f>D16+(11/0.017)*(D17*D50-D32*D51)</f>
        <v>-0.04811203213537871</v>
      </c>
      <c r="E71">
        <f>E16+(11/0.017)*(E17*E50-E32*E51)</f>
        <v>-0.05094599602593898</v>
      </c>
      <c r="F71">
        <f>F16+(11/0.017)*(F17*F50-F32*F51)</f>
        <v>-0.05212520738822043</v>
      </c>
    </row>
    <row r="72" spans="1:6" ht="12.75">
      <c r="A72" t="s">
        <v>75</v>
      </c>
      <c r="B72">
        <f>B17+(12/0.017)*(B18*B50-B33*B51)</f>
        <v>-0.06351518782100385</v>
      </c>
      <c r="C72">
        <f>C17+(12/0.017)*(C18*C50-C33*C51)</f>
        <v>-0.03466285726225021</v>
      </c>
      <c r="D72">
        <f>D17+(12/0.017)*(D18*D50-D33*D51)</f>
        <v>-0.0300477900547244</v>
      </c>
      <c r="E72">
        <f>E17+(12/0.017)*(E18*E50-E33*E51)</f>
        <v>-0.02398481660810882</v>
      </c>
      <c r="F72">
        <f>F17+(12/0.017)*(F18*F50-F33*F51)</f>
        <v>-0.0694748958992415</v>
      </c>
    </row>
    <row r="73" spans="1:6" ht="12.75">
      <c r="A73" t="s">
        <v>76</v>
      </c>
      <c r="B73">
        <f>B18+(13/0.017)*(B19*B50-B34*B51)</f>
        <v>0.02281577185937694</v>
      </c>
      <c r="C73">
        <f>C18+(13/0.017)*(C19*C50-C34*C51)</f>
        <v>0.03914005094181613</v>
      </c>
      <c r="D73">
        <f>D18+(13/0.017)*(D19*D50-D34*D51)</f>
        <v>0.045043562559698075</v>
      </c>
      <c r="E73">
        <f>E18+(13/0.017)*(E19*E50-E34*E51)</f>
        <v>0.050114573737041</v>
      </c>
      <c r="F73">
        <f>F18+(13/0.017)*(F19*F50-F34*F51)</f>
        <v>0.00603378615037019</v>
      </c>
    </row>
    <row r="74" spans="1:6" ht="12.75">
      <c r="A74" t="s">
        <v>77</v>
      </c>
      <c r="B74">
        <f>B19+(14/0.017)*(B20*B50-B35*B51)</f>
        <v>-0.2176087799085636</v>
      </c>
      <c r="C74">
        <f>C19+(14/0.017)*(C20*C50-C35*C51)</f>
        <v>-0.20952755516577373</v>
      </c>
      <c r="D74">
        <f>D19+(14/0.017)*(D20*D50-D35*D51)</f>
        <v>-0.20465440903898915</v>
      </c>
      <c r="E74">
        <f>E19+(14/0.017)*(E20*E50-E35*E51)</f>
        <v>-0.20134938483441445</v>
      </c>
      <c r="F74">
        <f>F19+(14/0.017)*(F20*F50-F35*F51)</f>
        <v>-0.16311933869547918</v>
      </c>
    </row>
    <row r="75" spans="1:6" ht="12.75">
      <c r="A75" t="s">
        <v>78</v>
      </c>
      <c r="B75" s="53">
        <f>B20</f>
        <v>-8.245091E-05</v>
      </c>
      <c r="C75" s="53">
        <f>C20</f>
        <v>0.002077274</v>
      </c>
      <c r="D75" s="53">
        <f>D20</f>
        <v>-0.00245781</v>
      </c>
      <c r="E75" s="53">
        <f>E20</f>
        <v>-0.0002897244</v>
      </c>
      <c r="F75" s="53">
        <f>F20</f>
        <v>-0.002705934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62.59036813263474</v>
      </c>
      <c r="C82">
        <f>C22+(2/0.017)*(C8*C51+C23*C50)</f>
        <v>46.66803735707502</v>
      </c>
      <c r="D82">
        <f>D22+(2/0.017)*(D8*D51+D23*D50)</f>
        <v>23.740916927857718</v>
      </c>
      <c r="E82">
        <f>E22+(2/0.017)*(E8*E51+E23*E50)</f>
        <v>-44.80368810525441</v>
      </c>
      <c r="F82">
        <f>F22+(2/0.017)*(F8*F51+F23*F50)</f>
        <v>-117.6733948374387</v>
      </c>
    </row>
    <row r="83" spans="1:6" ht="12.75">
      <c r="A83" t="s">
        <v>81</v>
      </c>
      <c r="B83">
        <f>B23+(3/0.017)*(B9*B51+B24*B50)</f>
        <v>-2.9131221516444543</v>
      </c>
      <c r="C83">
        <f>C23+(3/0.017)*(C9*C51+C24*C50)</f>
        <v>-1.9505300016020148</v>
      </c>
      <c r="D83">
        <f>D23+(3/0.017)*(D9*D51+D24*D50)</f>
        <v>-1.2072669956075028</v>
      </c>
      <c r="E83">
        <f>E23+(3/0.017)*(E9*E51+E24*E50)</f>
        <v>-1.462416661252543</v>
      </c>
      <c r="F83">
        <f>F23+(3/0.017)*(F9*F51+F24*F50)</f>
        <v>3.0694181687455626</v>
      </c>
    </row>
    <row r="84" spans="1:6" ht="12.75">
      <c r="A84" t="s">
        <v>82</v>
      </c>
      <c r="B84">
        <f>B24+(4/0.017)*(B10*B51+B25*B50)</f>
        <v>5.3305435758328885</v>
      </c>
      <c r="C84">
        <f>C24+(4/0.017)*(C10*C51+C25*C50)</f>
        <v>3.7754630727317986</v>
      </c>
      <c r="D84">
        <f>D24+(4/0.017)*(D10*D51+D25*D50)</f>
        <v>4.258859290621851</v>
      </c>
      <c r="E84">
        <f>E24+(4/0.017)*(E10*E51+E25*E50)</f>
        <v>5.460217193589205</v>
      </c>
      <c r="F84">
        <f>F24+(4/0.017)*(F10*F51+F25*F50)</f>
        <v>3.470935411775644</v>
      </c>
    </row>
    <row r="85" spans="1:6" ht="12.75">
      <c r="A85" t="s">
        <v>83</v>
      </c>
      <c r="B85">
        <f>B25+(5/0.017)*(B11*B51+B26*B50)</f>
        <v>0.06719932569197169</v>
      </c>
      <c r="C85">
        <f>C25+(5/0.017)*(C11*C51+C26*C50)</f>
        <v>0.8027438372676475</v>
      </c>
      <c r="D85">
        <f>D25+(5/0.017)*(D11*D51+D26*D50)</f>
        <v>0.750749650959944</v>
      </c>
      <c r="E85">
        <f>E25+(5/0.017)*(E11*E51+E26*E50)</f>
        <v>1.1946939817041313</v>
      </c>
      <c r="F85">
        <f>F25+(5/0.017)*(F11*F51+F26*F50)</f>
        <v>-0.41207231555162416</v>
      </c>
    </row>
    <row r="86" spans="1:6" ht="12.75">
      <c r="A86" t="s">
        <v>84</v>
      </c>
      <c r="B86">
        <f>B26+(6/0.017)*(B12*B51+B27*B50)</f>
        <v>0.3199814402597304</v>
      </c>
      <c r="C86">
        <f>C26+(6/0.017)*(C12*C51+C27*C50)</f>
        <v>-0.16527822471332157</v>
      </c>
      <c r="D86">
        <f>D26+(6/0.017)*(D12*D51+D27*D50)</f>
        <v>0.42245609856741</v>
      </c>
      <c r="E86">
        <f>E26+(6/0.017)*(E12*E51+E27*E50)</f>
        <v>0.4464941639971085</v>
      </c>
      <c r="F86">
        <f>F26+(6/0.017)*(F12*F51+F27*F50)</f>
        <v>1.6052570018396386</v>
      </c>
    </row>
    <row r="87" spans="1:6" ht="12.75">
      <c r="A87" t="s">
        <v>85</v>
      </c>
      <c r="B87">
        <f>B27+(7/0.017)*(B13*B51+B28*B50)</f>
        <v>0.24024474808826132</v>
      </c>
      <c r="C87">
        <f>C27+(7/0.017)*(C13*C51+C28*C50)</f>
        <v>-0.09206829466312354</v>
      </c>
      <c r="D87">
        <f>D27+(7/0.017)*(D13*D51+D28*D50)</f>
        <v>-0.3577939239179725</v>
      </c>
      <c r="E87">
        <f>E27+(7/0.017)*(E13*E51+E28*E50)</f>
        <v>-0.31513852361112926</v>
      </c>
      <c r="F87">
        <f>F27+(7/0.017)*(F13*F51+F28*F50)</f>
        <v>0.3728696960473438</v>
      </c>
    </row>
    <row r="88" spans="1:6" ht="12.75">
      <c r="A88" t="s">
        <v>86</v>
      </c>
      <c r="B88">
        <f>B28+(8/0.017)*(B14*B51+B29*B50)</f>
        <v>0.36111116645699626</v>
      </c>
      <c r="C88">
        <f>C28+(8/0.017)*(C14*C51+C29*C50)</f>
        <v>-0.031712333274604446</v>
      </c>
      <c r="D88">
        <f>D28+(8/0.017)*(D14*D51+D29*D50)</f>
        <v>-0.05027537770257061</v>
      </c>
      <c r="E88">
        <f>E28+(8/0.017)*(E14*E51+E29*E50)</f>
        <v>0.21285940713392018</v>
      </c>
      <c r="F88">
        <f>F28+(8/0.017)*(F14*F51+F29*F50)</f>
        <v>0.09635916566888837</v>
      </c>
    </row>
    <row r="89" spans="1:6" ht="12.75">
      <c r="A89" t="s">
        <v>87</v>
      </c>
      <c r="B89">
        <f>B29+(9/0.017)*(B15*B51+B30*B50)</f>
        <v>0.05883758331126536</v>
      </c>
      <c r="C89">
        <f>C29+(9/0.017)*(C15*C51+C30*C50)</f>
        <v>0.0686738975009709</v>
      </c>
      <c r="D89">
        <f>D29+(9/0.017)*(D15*D51+D30*D50)</f>
        <v>0.0282259058336492</v>
      </c>
      <c r="E89">
        <f>E29+(9/0.017)*(E15*E51+E30*E50)</f>
        <v>-0.0004431958062092005</v>
      </c>
      <c r="F89">
        <f>F29+(9/0.017)*(F15*F51+F30*F50)</f>
        <v>0.0399913197761591</v>
      </c>
    </row>
    <row r="90" spans="1:6" ht="12.75">
      <c r="A90" t="s">
        <v>88</v>
      </c>
      <c r="B90">
        <f>B30+(10/0.017)*(B16*B51+B31*B50)</f>
        <v>0.012585042046502844</v>
      </c>
      <c r="C90">
        <f>C30+(10/0.017)*(C16*C51+C31*C50)</f>
        <v>0.0631720114845296</v>
      </c>
      <c r="D90">
        <f>D30+(10/0.017)*(D16*D51+D31*D50)</f>
        <v>0.08835919869184829</v>
      </c>
      <c r="E90">
        <f>E30+(10/0.017)*(E16*E51+E31*E50)</f>
        <v>0.0392995464182307</v>
      </c>
      <c r="F90">
        <f>F30+(10/0.017)*(F16*F51+F31*F50)</f>
        <v>0.3117093203631105</v>
      </c>
    </row>
    <row r="91" spans="1:6" ht="12.75">
      <c r="A91" t="s">
        <v>89</v>
      </c>
      <c r="B91">
        <f>B31+(11/0.017)*(B17*B51+B32*B50)</f>
        <v>-0.024014496343176137</v>
      </c>
      <c r="C91">
        <f>C31+(11/0.017)*(C17*C51+C32*C50)</f>
        <v>-0.004487968348232978</v>
      </c>
      <c r="D91">
        <f>D31+(11/0.017)*(D17*D51+D32*D50)</f>
        <v>-0.03546192540339532</v>
      </c>
      <c r="E91">
        <f>E31+(11/0.017)*(E17*E51+E32*E50)</f>
        <v>-0.04287756444159231</v>
      </c>
      <c r="F91">
        <f>F31+(11/0.017)*(F17*F51+F32*F50)</f>
        <v>0.008371142344782565</v>
      </c>
    </row>
    <row r="92" spans="1:6" ht="12.75">
      <c r="A92" t="s">
        <v>90</v>
      </c>
      <c r="B92">
        <f>B32+(12/0.017)*(B18*B51+B33*B50)</f>
        <v>0.035055883662406716</v>
      </c>
      <c r="C92">
        <f>C32+(12/0.017)*(C18*C51+C33*C50)</f>
        <v>-0.009349059671150673</v>
      </c>
      <c r="D92">
        <f>D32+(12/0.017)*(D18*D51+D33*D50)</f>
        <v>-0.020561121486382068</v>
      </c>
      <c r="E92">
        <f>E32+(12/0.017)*(E18*E51+E33*E50)</f>
        <v>0.009588308371041687</v>
      </c>
      <c r="F92">
        <f>F32+(12/0.017)*(F18*F51+F33*F50)</f>
        <v>-0.004338876464686587</v>
      </c>
    </row>
    <row r="93" spans="1:6" ht="12.75">
      <c r="A93" t="s">
        <v>91</v>
      </c>
      <c r="B93">
        <f>B33+(13/0.017)*(B19*B51+B34*B50)</f>
        <v>0.12766074112793346</v>
      </c>
      <c r="C93">
        <f>C33+(13/0.017)*(C19*C51+C34*C50)</f>
        <v>0.11671867201384463</v>
      </c>
      <c r="D93">
        <f>D33+(13/0.017)*(D19*D51+D34*D50)</f>
        <v>0.10716096364079215</v>
      </c>
      <c r="E93">
        <f>E33+(13/0.017)*(E19*E51+E34*E50)</f>
        <v>0.09558633490101946</v>
      </c>
      <c r="F93">
        <f>F33+(13/0.017)*(F19*F51+F34*F50)</f>
        <v>0.08799948530944864</v>
      </c>
    </row>
    <row r="94" spans="1:6" ht="12.75">
      <c r="A94" t="s">
        <v>92</v>
      </c>
      <c r="B94">
        <f>B34+(14/0.017)*(B20*B51+B35*B50)</f>
        <v>-0.01895587266227275</v>
      </c>
      <c r="C94">
        <f>C34+(14/0.017)*(C20*C51+C35*C50)</f>
        <v>-0.011264791334881693</v>
      </c>
      <c r="D94">
        <f>D34+(14/0.017)*(D20*D51+D35*D50)</f>
        <v>-0.009137139130991285</v>
      </c>
      <c r="E94">
        <f>E34+(14/0.017)*(E20*E51+E35*E50)</f>
        <v>0.0029805039116050725</v>
      </c>
      <c r="F94">
        <f>F34+(14/0.017)*(F20*F51+F35*F50)</f>
        <v>-0.013791125452449276</v>
      </c>
    </row>
    <row r="95" spans="1:6" ht="12.75">
      <c r="A95" t="s">
        <v>93</v>
      </c>
      <c r="B95" s="53">
        <f>B35</f>
        <v>-0.006164741</v>
      </c>
      <c r="C95" s="53">
        <f>C35</f>
        <v>-0.0006922708</v>
      </c>
      <c r="D95" s="53">
        <f>D35</f>
        <v>0.001437743</v>
      </c>
      <c r="E95" s="53">
        <f>E35</f>
        <v>-0.0002071553</v>
      </c>
      <c r="F95" s="53">
        <f>F35</f>
        <v>-0.005343204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-4.2236705350785115</v>
      </c>
      <c r="C103">
        <f>C63*10000/C62</f>
        <v>-3.461445572769724</v>
      </c>
      <c r="D103">
        <f>D63*10000/D62</f>
        <v>-1.4388579573118803</v>
      </c>
      <c r="E103">
        <f>E63*10000/E62</f>
        <v>-1.2613278050468832</v>
      </c>
      <c r="F103">
        <f>F63*10000/F62</f>
        <v>-4.54610349339372</v>
      </c>
      <c r="G103">
        <f>AVERAGE(C103:E103)</f>
        <v>-2.053877111709496</v>
      </c>
      <c r="H103">
        <f>STDEV(C103:E103)</f>
        <v>1.222217643535472</v>
      </c>
      <c r="I103">
        <f>(B103*B4+C103*C4+D103*D4+E103*E4+F103*F4)/SUM(B4:F4)</f>
        <v>-2.700236473034414</v>
      </c>
      <c r="K103">
        <f>(LN(H103)+LN(H123))/2-LN(K114*K115^3)</f>
        <v>-4.26508753449002</v>
      </c>
    </row>
    <row r="104" spans="1:11" ht="12.75">
      <c r="A104" t="s">
        <v>67</v>
      </c>
      <c r="B104">
        <f>B64*10000/B62</f>
        <v>0.4311479015039851</v>
      </c>
      <c r="C104">
        <f>C64*10000/C62</f>
        <v>-0.5578360606699985</v>
      </c>
      <c r="D104">
        <f>D64*10000/D62</f>
        <v>-0.060632534025715924</v>
      </c>
      <c r="E104">
        <f>E64*10000/E62</f>
        <v>-0.05064618205353947</v>
      </c>
      <c r="F104">
        <f>F64*10000/F62</f>
        <v>-0.30225726670989816</v>
      </c>
      <c r="G104">
        <f>AVERAGE(C104:E104)</f>
        <v>-0.22303825891641793</v>
      </c>
      <c r="H104">
        <f>STDEV(C104:E104)</f>
        <v>0.2899863925267881</v>
      </c>
      <c r="I104">
        <f>(B104*B4+C104*C4+D104*D4+E104*E4+F104*F4)/SUM(B4:F4)</f>
        <v>-0.1389706389385864</v>
      </c>
      <c r="K104">
        <f>(LN(H104)+LN(H124))/2-LN(K114*K115^4)</f>
        <v>-3.9772633701346907</v>
      </c>
    </row>
    <row r="105" spans="1:11" ht="12.75">
      <c r="A105" t="s">
        <v>68</v>
      </c>
      <c r="B105">
        <f>B65*10000/B62</f>
        <v>-0.5597490698591031</v>
      </c>
      <c r="C105">
        <f>C65*10000/C62</f>
        <v>-0.05123472079849029</v>
      </c>
      <c r="D105">
        <f>D65*10000/D62</f>
        <v>-0.5224659969877194</v>
      </c>
      <c r="E105">
        <f>E65*10000/E62</f>
        <v>-0.44005134624342096</v>
      </c>
      <c r="F105">
        <f>F65*10000/F62</f>
        <v>-0.04323246422674368</v>
      </c>
      <c r="G105">
        <f>AVERAGE(C105:E105)</f>
        <v>-0.33791735467654355</v>
      </c>
      <c r="H105">
        <f>STDEV(C105:E105)</f>
        <v>0.2516709023502114</v>
      </c>
      <c r="I105">
        <f>(B105*B4+C105*C4+D105*D4+E105*E4+F105*F4)/SUM(B4:F4)</f>
        <v>-0.33069355434325054</v>
      </c>
      <c r="K105">
        <f>(LN(H105)+LN(H125))/2-LN(K114*K115^5)</f>
        <v>-4.093704876812454</v>
      </c>
    </row>
    <row r="106" spans="1:11" ht="12.75">
      <c r="A106" t="s">
        <v>69</v>
      </c>
      <c r="B106">
        <f>B66*10000/B62</f>
        <v>0.5826905969647558</v>
      </c>
      <c r="C106">
        <f>C66*10000/C62</f>
        <v>0.6368337389352486</v>
      </c>
      <c r="D106">
        <f>D66*10000/D62</f>
        <v>0.9370357312825887</v>
      </c>
      <c r="E106">
        <f>E66*10000/E62</f>
        <v>0.11758856757534321</v>
      </c>
      <c r="F106">
        <f>F66*10000/F62</f>
        <v>11.278257862814767</v>
      </c>
      <c r="G106">
        <f>AVERAGE(C106:E106)</f>
        <v>0.5638193459310602</v>
      </c>
      <c r="H106">
        <f>STDEV(C106:E106)</f>
        <v>0.4145741667256775</v>
      </c>
      <c r="I106">
        <f>(B106*B4+C106*C4+D106*D4+E106*E4+F106*F4)/SUM(B4:F4)</f>
        <v>1.995276767020299</v>
      </c>
      <c r="K106">
        <f>(LN(H106)+LN(H126))/2-LN(K114*K115^6)</f>
        <v>-3.07483284157739</v>
      </c>
    </row>
    <row r="107" spans="1:11" ht="12.75">
      <c r="A107" t="s">
        <v>70</v>
      </c>
      <c r="B107">
        <f>B67*10000/B62</f>
        <v>0.12314436021402222</v>
      </c>
      <c r="C107">
        <f>C67*10000/C62</f>
        <v>-0.14752943014150785</v>
      </c>
      <c r="D107">
        <f>D67*10000/D62</f>
        <v>-0.027751920320373435</v>
      </c>
      <c r="E107">
        <f>E67*10000/E62</f>
        <v>-0.1468728391664269</v>
      </c>
      <c r="F107">
        <f>F67*10000/F62</f>
        <v>-0.5014290050324786</v>
      </c>
      <c r="G107">
        <f>AVERAGE(C107:E107)</f>
        <v>-0.10738472987610274</v>
      </c>
      <c r="H107">
        <f>STDEV(C107:E107)</f>
        <v>0.06896481745231714</v>
      </c>
      <c r="I107">
        <f>(B107*B4+C107*C4+D107*D4+E107*E4+F107*F4)/SUM(B4:F4)</f>
        <v>-0.1265863075345344</v>
      </c>
      <c r="K107">
        <f>(LN(H107)+LN(H127))/2-LN(K114*K115^7)</f>
        <v>-3.8238617015486067</v>
      </c>
    </row>
    <row r="108" spans="1:9" ht="12.75">
      <c r="A108" t="s">
        <v>71</v>
      </c>
      <c r="B108">
        <f>B68*10000/B62</f>
        <v>-0.020734099122640064</v>
      </c>
      <c r="C108">
        <f>C68*10000/C62</f>
        <v>0.037792766280232384</v>
      </c>
      <c r="D108">
        <f>D68*10000/D62</f>
        <v>0.027817149022324753</v>
      </c>
      <c r="E108">
        <f>E68*10000/E62</f>
        <v>-0.11551396812232399</v>
      </c>
      <c r="F108">
        <f>F68*10000/F62</f>
        <v>-0.09549932800310805</v>
      </c>
      <c r="G108">
        <f>AVERAGE(C108:E108)</f>
        <v>-0.01663468427325562</v>
      </c>
      <c r="H108">
        <f>STDEV(C108:E108)</f>
        <v>0.08577711125817622</v>
      </c>
      <c r="I108">
        <f>(B108*B4+C108*C4+D108*D4+E108*E4+F108*F4)/SUM(B4:F4)</f>
        <v>-0.027750143829836888</v>
      </c>
    </row>
    <row r="109" spans="1:9" ht="12.75">
      <c r="A109" t="s">
        <v>72</v>
      </c>
      <c r="B109">
        <f>B69*10000/B62</f>
        <v>-0.09305534648517502</v>
      </c>
      <c r="C109">
        <f>C69*10000/C62</f>
        <v>-0.020309059208506373</v>
      </c>
      <c r="D109">
        <f>D69*10000/D62</f>
        <v>0.006580378578922567</v>
      </c>
      <c r="E109">
        <f>E69*10000/E62</f>
        <v>-0.027051135356970454</v>
      </c>
      <c r="F109">
        <f>F69*10000/F62</f>
        <v>-0.0358273344694902</v>
      </c>
      <c r="G109">
        <f>AVERAGE(C109:E109)</f>
        <v>-0.013593271995518087</v>
      </c>
      <c r="H109">
        <f>STDEV(C109:E109)</f>
        <v>0.017793145613483986</v>
      </c>
      <c r="I109">
        <f>(B109*B4+C109*C4+D109*D4+E109*E4+F109*F4)/SUM(B4:F4)</f>
        <v>-0.028057916307571745</v>
      </c>
    </row>
    <row r="110" spans="1:11" ht="12.75">
      <c r="A110" t="s">
        <v>73</v>
      </c>
      <c r="B110">
        <f>B70*10000/B62</f>
        <v>-0.4140129220861342</v>
      </c>
      <c r="C110">
        <f>C70*10000/C62</f>
        <v>-0.06882858917732972</v>
      </c>
      <c r="D110">
        <f>D70*10000/D62</f>
        <v>-0.0875363107702161</v>
      </c>
      <c r="E110">
        <f>E70*10000/E62</f>
        <v>-0.15521638503894894</v>
      </c>
      <c r="F110">
        <f>F70*10000/F62</f>
        <v>-0.385127110952585</v>
      </c>
      <c r="G110">
        <f>AVERAGE(C110:E110)</f>
        <v>-0.10386042832883158</v>
      </c>
      <c r="H110">
        <f>STDEV(C110:E110)</f>
        <v>0.04544854705056945</v>
      </c>
      <c r="I110">
        <f>(B110*B4+C110*C4+D110*D4+E110*E4+F110*F4)/SUM(B4:F4)</f>
        <v>-0.18624461873781886</v>
      </c>
      <c r="K110">
        <f>EXP(AVERAGE(K103:K107))</f>
        <v>0.02134473732704897</v>
      </c>
    </row>
    <row r="111" spans="1:9" ht="12.75">
      <c r="A111" t="s">
        <v>74</v>
      </c>
      <c r="B111">
        <f>B71*10000/B62</f>
        <v>0.010991244811596051</v>
      </c>
      <c r="C111">
        <f>C71*10000/C62</f>
        <v>-0.05256582887996726</v>
      </c>
      <c r="D111">
        <f>D71*10000/D62</f>
        <v>-0.04811209877821212</v>
      </c>
      <c r="E111">
        <f>E71*10000/E62</f>
        <v>-0.05094620291476903</v>
      </c>
      <c r="F111">
        <f>F71*10000/F62</f>
        <v>-0.052125257243288876</v>
      </c>
      <c r="G111">
        <f>AVERAGE(C111:E111)</f>
        <v>-0.05054137685764947</v>
      </c>
      <c r="H111">
        <f>STDEV(C111:E111)</f>
        <v>0.002254293915445075</v>
      </c>
      <c r="I111">
        <f>(B111*B4+C111*C4+D111*D4+E111*E4+F111*F4)/SUM(B4:F4)</f>
        <v>-0.041849921350587044</v>
      </c>
    </row>
    <row r="112" spans="1:9" ht="12.75">
      <c r="A112" t="s">
        <v>75</v>
      </c>
      <c r="B112">
        <f>B72*10000/B62</f>
        <v>-0.06351430103174432</v>
      </c>
      <c r="C112">
        <f>C72*10000/C62</f>
        <v>-0.03466290778206483</v>
      </c>
      <c r="D112">
        <f>D72*10000/D62</f>
        <v>-0.03004783167570315</v>
      </c>
      <c r="E112">
        <f>E72*10000/E62</f>
        <v>-0.023984914009102697</v>
      </c>
      <c r="F112">
        <f>F72*10000/F62</f>
        <v>-0.06947496234839085</v>
      </c>
      <c r="G112">
        <f>AVERAGE(C112:E112)</f>
        <v>-0.029565217822290227</v>
      </c>
      <c r="H112">
        <f>STDEV(C112:E112)</f>
        <v>0.0053553314418888906</v>
      </c>
      <c r="I112">
        <f>(B112*B4+C112*C4+D112*D4+E112*E4+F112*F4)/SUM(B4:F4)</f>
        <v>-0.039799131986498995</v>
      </c>
    </row>
    <row r="113" spans="1:9" ht="12.75">
      <c r="A113" t="s">
        <v>76</v>
      </c>
      <c r="B113">
        <f>B73*10000/B62</f>
        <v>0.022815453309087998</v>
      </c>
      <c r="C113">
        <f>C73*10000/C62</f>
        <v>0.039140107986972636</v>
      </c>
      <c r="D113">
        <f>D73*10000/D62</f>
        <v>0.04504362495221202</v>
      </c>
      <c r="E113">
        <f>E73*10000/E62</f>
        <v>0.050114777249511806</v>
      </c>
      <c r="F113">
        <f>F73*10000/F62</f>
        <v>0.00603379192137498</v>
      </c>
      <c r="G113">
        <f>AVERAGE(C113:E113)</f>
        <v>0.04476617006289882</v>
      </c>
      <c r="H113">
        <f>STDEV(C113:E113)</f>
        <v>0.0054925929457072704</v>
      </c>
      <c r="I113">
        <f>(B113*B4+C113*C4+D113*D4+E113*E4+F113*F4)/SUM(B4:F4)</f>
        <v>0.0364251699125568</v>
      </c>
    </row>
    <row r="114" spans="1:11" ht="12.75">
      <c r="A114" t="s">
        <v>77</v>
      </c>
      <c r="B114">
        <f>B74*10000/B62</f>
        <v>-0.21760574168832963</v>
      </c>
      <c r="C114">
        <f>C74*10000/C62</f>
        <v>-0.20952786054432818</v>
      </c>
      <c r="D114">
        <f>D74*10000/D62</f>
        <v>-0.20465469251796695</v>
      </c>
      <c r="E114">
        <f>E74*10000/E62</f>
        <v>-0.20135020250296368</v>
      </c>
      <c r="F114">
        <f>F74*10000/F62</f>
        <v>-0.16311949471070106</v>
      </c>
      <c r="G114">
        <f>AVERAGE(C114:E114)</f>
        <v>-0.20517758518841958</v>
      </c>
      <c r="H114">
        <f>STDEV(C114:E114)</f>
        <v>0.004113828547591144</v>
      </c>
      <c r="I114">
        <f>(B114*B4+C114*C4+D114*D4+E114*E4+F114*F4)/SUM(B4:F4)</f>
        <v>-0.20136738259724732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-8.244975883310694E-05</v>
      </c>
      <c r="C115">
        <f>C75*10000/C62</f>
        <v>0.0020772770275489577</v>
      </c>
      <c r="D115">
        <f>D75*10000/D62</f>
        <v>-0.0024578134044586173</v>
      </c>
      <c r="E115">
        <f>E75*10000/E62</f>
        <v>-0.000289725576554525</v>
      </c>
      <c r="F115">
        <f>F75*10000/F62</f>
        <v>-0.002705936588086102</v>
      </c>
      <c r="G115">
        <f>AVERAGE(C115:E115)</f>
        <v>-0.00022342065115472823</v>
      </c>
      <c r="H115">
        <f>STDEV(C115:E115)</f>
        <v>0.0022682721538587183</v>
      </c>
      <c r="I115">
        <f>(B115*B4+C115*C4+D115*D4+E115*E4+F115*F4)/SUM(B4:F4)</f>
        <v>-0.0005337822824510817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62.58949425556512</v>
      </c>
      <c r="C122">
        <f>C82*10000/C62</f>
        <v>46.668105373989434</v>
      </c>
      <c r="D122">
        <f>D82*10000/D62</f>
        <v>23.74094981281189</v>
      </c>
      <c r="E122">
        <f>E82*10000/E62</f>
        <v>-44.80387005051679</v>
      </c>
      <c r="F122">
        <f>F82*10000/F62</f>
        <v>-117.67350738596271</v>
      </c>
      <c r="G122">
        <f>AVERAGE(C122:E122)</f>
        <v>8.535061712094844</v>
      </c>
      <c r="H122">
        <f>STDEV(C122:E122)</f>
        <v>47.59406314566991</v>
      </c>
      <c r="I122">
        <f>(B122*B4+C122*C4+D122*D4+E122*E4+F122*F4)/SUM(B4:F4)</f>
        <v>-0.4758708135349468</v>
      </c>
    </row>
    <row r="123" spans="1:9" ht="12.75">
      <c r="A123" t="s">
        <v>81</v>
      </c>
      <c r="B123">
        <f>B83*10000/B62</f>
        <v>-2.9130814790821216</v>
      </c>
      <c r="C123">
        <f>C83*10000/C62</f>
        <v>-1.950532844426348</v>
      </c>
      <c r="D123">
        <f>D83*10000/D62</f>
        <v>-1.2072686678647262</v>
      </c>
      <c r="E123">
        <f>E83*10000/E62</f>
        <v>-1.4624226000445129</v>
      </c>
      <c r="F123">
        <f>F83*10000/F62</f>
        <v>3.0694211044854964</v>
      </c>
      <c r="G123">
        <f>AVERAGE(C123:E123)</f>
        <v>-1.540074704111862</v>
      </c>
      <c r="H123">
        <f>STDEV(C123:E123)</f>
        <v>0.3776675733889815</v>
      </c>
      <c r="I123">
        <f>(B123*B4+C123*C4+D123*D4+E123*E4+F123*F4)/SUM(B4:F4)</f>
        <v>-1.124095561296939</v>
      </c>
    </row>
    <row r="124" spans="1:9" ht="12.75">
      <c r="A124" t="s">
        <v>82</v>
      </c>
      <c r="B124">
        <f>B84*10000/B62</f>
        <v>5.330469151605352</v>
      </c>
      <c r="C124">
        <f>C84*10000/C62</f>
        <v>3.7754685753276482</v>
      </c>
      <c r="D124">
        <f>D84*10000/D62</f>
        <v>4.258865189820817</v>
      </c>
      <c r="E124">
        <f>E84*10000/E62</f>
        <v>5.460239367224724</v>
      </c>
      <c r="F124">
        <f>F84*10000/F62</f>
        <v>3.470938731546082</v>
      </c>
      <c r="G124">
        <f>AVERAGE(C124:E124)</f>
        <v>4.498191044124397</v>
      </c>
      <c r="H124">
        <f>STDEV(C124:E124)</f>
        <v>0.8675083882654837</v>
      </c>
      <c r="I124">
        <f>(B124*B4+C124*C4+D124*D4+E124*E4+F124*F4)/SUM(B4:F4)</f>
        <v>4.481657103287915</v>
      </c>
    </row>
    <row r="125" spans="1:9" ht="12.75">
      <c r="A125" t="s">
        <v>83</v>
      </c>
      <c r="B125">
        <f>B85*10000/B62</f>
        <v>0.06719838746534725</v>
      </c>
      <c r="C125">
        <f>C85*10000/C62</f>
        <v>0.8027450072366877</v>
      </c>
      <c r="D125">
        <f>D85*10000/D62</f>
        <v>0.7507506908678777</v>
      </c>
      <c r="E125">
        <f>E85*10000/E62</f>
        <v>1.194698833289328</v>
      </c>
      <c r="F125">
        <f>F85*10000/F62</f>
        <v>-0.41207270967750925</v>
      </c>
      <c r="G125">
        <f>AVERAGE(C125:E125)</f>
        <v>0.9160648437979645</v>
      </c>
      <c r="H125">
        <f>STDEV(C125:E125)</f>
        <v>0.24270048889231732</v>
      </c>
      <c r="I125">
        <f>(B125*B4+C125*C4+D125*D4+E125*E4+F125*F4)/SUM(B4:F4)</f>
        <v>0.6161582862571037</v>
      </c>
    </row>
    <row r="126" spans="1:9" ht="12.75">
      <c r="A126" t="s">
        <v>84</v>
      </c>
      <c r="B126">
        <f>B86*10000/B62</f>
        <v>0.3199769727281966</v>
      </c>
      <c r="C126">
        <f>C86*10000/C62</f>
        <v>-0.1652784656001362</v>
      </c>
      <c r="D126">
        <f>D86*10000/D62</f>
        <v>0.42245668373644474</v>
      </c>
      <c r="E126">
        <f>E86*10000/E62</f>
        <v>0.44649597718484496</v>
      </c>
      <c r="F126">
        <f>F86*10000/F62</f>
        <v>1.6052585371850447</v>
      </c>
      <c r="G126">
        <f>AVERAGE(C126:E126)</f>
        <v>0.23455806510705116</v>
      </c>
      <c r="H126">
        <f>STDEV(C126:E126)</f>
        <v>0.3464771426419703</v>
      </c>
      <c r="I126">
        <f>(B126*B4+C126*C4+D126*D4+E126*E4+F126*F4)/SUM(B4:F4)</f>
        <v>0.42967648552242876</v>
      </c>
    </row>
    <row r="127" spans="1:9" ht="12.75">
      <c r="A127" t="s">
        <v>85</v>
      </c>
      <c r="B127">
        <f>B87*10000/B62</f>
        <v>0.24024139382812967</v>
      </c>
      <c r="C127">
        <f>C87*10000/C62</f>
        <v>-0.09206842884921047</v>
      </c>
      <c r="D127">
        <f>D87*10000/D62</f>
        <v>-0.35779441951958835</v>
      </c>
      <c r="E127">
        <f>E87*10000/E62</f>
        <v>-0.31513980337098363</v>
      </c>
      <c r="F127">
        <f>F87*10000/F62</f>
        <v>0.3728700526779483</v>
      </c>
      <c r="G127">
        <f>AVERAGE(C127:E127)</f>
        <v>-0.2550008839132608</v>
      </c>
      <c r="H127">
        <f>STDEV(C127:E127)</f>
        <v>0.14270631644953669</v>
      </c>
      <c r="I127">
        <f>(B127*B4+C127*C4+D127*D4+E127*E4+F127*F4)/SUM(B4:F4)</f>
        <v>-0.09960568872515403</v>
      </c>
    </row>
    <row r="128" spans="1:9" ht="12.75">
      <c r="A128" t="s">
        <v>86</v>
      </c>
      <c r="B128">
        <f>B88*10000/B62</f>
        <v>0.3611061246785667</v>
      </c>
      <c r="C128">
        <f>C88*10000/C62</f>
        <v>-0.03171237949414099</v>
      </c>
      <c r="D128">
        <f>D88*10000/D62</f>
        <v>-0.050275447341982464</v>
      </c>
      <c r="E128">
        <f>E88*10000/E62</f>
        <v>0.2128602715440239</v>
      </c>
      <c r="F128">
        <f>F88*10000/F62</f>
        <v>0.0963592578314531</v>
      </c>
      <c r="G128">
        <f>AVERAGE(C128:E128)</f>
        <v>0.04362414823596681</v>
      </c>
      <c r="H128">
        <f>STDEV(C128:E128)</f>
        <v>0.14685637863652984</v>
      </c>
      <c r="I128">
        <f>(B128*B4+C128*C4+D128*D4+E128*E4+F128*F4)/SUM(B4:F4)</f>
        <v>0.09660397800300653</v>
      </c>
    </row>
    <row r="129" spans="1:9" ht="12.75">
      <c r="A129" t="s">
        <v>87</v>
      </c>
      <c r="B129">
        <f>B89*10000/B62</f>
        <v>0.05883676182999881</v>
      </c>
      <c r="C129">
        <f>C89*10000/C62</f>
        <v>0.06867399759060126</v>
      </c>
      <c r="D129">
        <f>D89*10000/D62</f>
        <v>0.0282259449310279</v>
      </c>
      <c r="E129">
        <f>E89*10000/E62</f>
        <v>-0.00044319760600249113</v>
      </c>
      <c r="F129">
        <f>F89*10000/F62</f>
        <v>0.0399913580257908</v>
      </c>
      <c r="G129">
        <f>AVERAGE(C129:E129)</f>
        <v>0.03215224830520889</v>
      </c>
      <c r="H129">
        <f>STDEV(C129:E129)</f>
        <v>0.034725474245875104</v>
      </c>
      <c r="I129">
        <f>(B129*B4+C129*C4+D129*D4+E129*E4+F129*F4)/SUM(B4:F4)</f>
        <v>0.037059005180729306</v>
      </c>
    </row>
    <row r="130" spans="1:9" ht="12.75">
      <c r="A130" t="s">
        <v>88</v>
      </c>
      <c r="B130">
        <f>B90*10000/B62</f>
        <v>0.012584866336086166</v>
      </c>
      <c r="C130">
        <f>C90*10000/C62</f>
        <v>0.0631721035553674</v>
      </c>
      <c r="D130">
        <f>D90*10000/D62</f>
        <v>0.08835932108342266</v>
      </c>
      <c r="E130">
        <f>E90*10000/E62</f>
        <v>0.03929970601148266</v>
      </c>
      <c r="F130">
        <f>F90*10000/F62</f>
        <v>0.31170961849697476</v>
      </c>
      <c r="G130">
        <f>AVERAGE(C130:E130)</f>
        <v>0.06361037688342423</v>
      </c>
      <c r="H130">
        <f>STDEV(C130:E130)</f>
        <v>0.024532743841329606</v>
      </c>
      <c r="I130">
        <f>(B130*B4+C130*C4+D130*D4+E130*E4+F130*F4)/SUM(B4:F4)</f>
        <v>0.0893086087943046</v>
      </c>
    </row>
    <row r="131" spans="1:9" ht="12.75">
      <c r="A131" t="s">
        <v>89</v>
      </c>
      <c r="B131">
        <f>B91*10000/B62</f>
        <v>-0.024014161056480774</v>
      </c>
      <c r="C131">
        <f>C91*10000/C62</f>
        <v>-0.004487974889278549</v>
      </c>
      <c r="D131">
        <f>D91*10000/D62</f>
        <v>-0.03546197452381453</v>
      </c>
      <c r="E131">
        <f>E91*10000/E62</f>
        <v>-0.042877738564974614</v>
      </c>
      <c r="F131">
        <f>F91*10000/F62</f>
        <v>0.008371150351347825</v>
      </c>
      <c r="G131">
        <f>AVERAGE(C131:E131)</f>
        <v>-0.027609229326022566</v>
      </c>
      <c r="H131">
        <f>STDEV(C131:E131)</f>
        <v>0.02036400486458967</v>
      </c>
      <c r="I131">
        <f>(B131*B4+C131*C4+D131*D4+E131*E4+F131*F4)/SUM(B4:F4)</f>
        <v>-0.02229006483492055</v>
      </c>
    </row>
    <row r="132" spans="1:9" ht="12.75">
      <c r="A132" t="s">
        <v>90</v>
      </c>
      <c r="B132">
        <f>B92*10000/B62</f>
        <v>0.03505539421756398</v>
      </c>
      <c r="C132">
        <f>C92*10000/C62</f>
        <v>-0.009349073297054557</v>
      </c>
      <c r="D132">
        <f>D92*10000/D62</f>
        <v>-0.020561149966812707</v>
      </c>
      <c r="E132">
        <f>E92*10000/E62</f>
        <v>0.00958834730862375</v>
      </c>
      <c r="F132">
        <f>F92*10000/F62</f>
        <v>-0.00433888061459781</v>
      </c>
      <c r="G132">
        <f>AVERAGE(C132:E132)</f>
        <v>-0.006773958651747837</v>
      </c>
      <c r="H132">
        <f>STDEV(C132:E132)</f>
        <v>0.015238814194934672</v>
      </c>
      <c r="I132">
        <f>(B132*B4+C132*C4+D132*D4+E132*E4+F132*F4)/SUM(B4:F4)</f>
        <v>-0.00039530528674739654</v>
      </c>
    </row>
    <row r="133" spans="1:9" ht="12.75">
      <c r="A133" t="s">
        <v>91</v>
      </c>
      <c r="B133">
        <f>B93*10000/B62</f>
        <v>0.1276589587483487</v>
      </c>
      <c r="C133">
        <f>C93*10000/C62</f>
        <v>0.11671884212693219</v>
      </c>
      <c r="D133">
        <f>D93*10000/D62</f>
        <v>0.10716111207580792</v>
      </c>
      <c r="E133">
        <f>E93*10000/E62</f>
        <v>0.09558672307175983</v>
      </c>
      <c r="F133">
        <f>F93*10000/F62</f>
        <v>0.0879995694764109</v>
      </c>
      <c r="G133">
        <f>AVERAGE(C133:E133)</f>
        <v>0.10648889242483332</v>
      </c>
      <c r="H133">
        <f>STDEV(C133:E133)</f>
        <v>0.01058208502067815</v>
      </c>
      <c r="I133">
        <f>(B133*B4+C133*C4+D133*D4+E133*E4+F133*F4)/SUM(B4:F4)</f>
        <v>0.1070862833815299</v>
      </c>
    </row>
    <row r="134" spans="1:9" ht="12.75">
      <c r="A134" t="s">
        <v>92</v>
      </c>
      <c r="B134">
        <f>B94*10000/B62</f>
        <v>-0.018955608003301275</v>
      </c>
      <c r="C134">
        <f>C94*10000/C62</f>
        <v>-0.011264807752892637</v>
      </c>
      <c r="D134">
        <f>D94*10000/D62</f>
        <v>-0.009137151787385413</v>
      </c>
      <c r="E134">
        <f>E94*10000/E62</f>
        <v>0.0029805160152641496</v>
      </c>
      <c r="F134">
        <f>F94*10000/F62</f>
        <v>-0.01379113864294842</v>
      </c>
      <c r="G134">
        <f>AVERAGE(C134:E134)</f>
        <v>-0.0058071478416713</v>
      </c>
      <c r="H134">
        <f>STDEV(C134:E134)</f>
        <v>0.007684335171227037</v>
      </c>
      <c r="I134">
        <f>(B134*B4+C134*C4+D134*D4+E134*E4+F134*F4)/SUM(B4:F4)</f>
        <v>-0.00877380257461754</v>
      </c>
    </row>
    <row r="135" spans="1:9" ht="12.75">
      <c r="A135" t="s">
        <v>93</v>
      </c>
      <c r="B135">
        <f>B95*10000/B62</f>
        <v>-0.006164654928836643</v>
      </c>
      <c r="C135">
        <f>C95*10000/C62</f>
        <v>-0.0006922718089587311</v>
      </c>
      <c r="D135">
        <f>D95*10000/D62</f>
        <v>0.0014377449915032269</v>
      </c>
      <c r="E135">
        <f>E95*10000/E62</f>
        <v>-0.00020715614124604484</v>
      </c>
      <c r="F135">
        <f>F95*10000/F62</f>
        <v>-0.005343209110498634</v>
      </c>
      <c r="G135">
        <f>AVERAGE(C135:E135)</f>
        <v>0.00017943901376615032</v>
      </c>
      <c r="H135">
        <f>STDEV(C135:E135)</f>
        <v>0.0011163936371064314</v>
      </c>
      <c r="I135">
        <f>(B135*B4+C135*C4+D135*D4+E135*E4+F135*F4)/SUM(B4:F4)</f>
        <v>-0.0014750782617743907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2004-09-23T11:26:07Z</cp:lastPrinted>
  <dcterms:created xsi:type="dcterms:W3CDTF">2004-09-23T11:26:07Z</dcterms:created>
  <dcterms:modified xsi:type="dcterms:W3CDTF">2004-09-27T15:42:11Z</dcterms:modified>
  <cp:category/>
  <cp:version/>
  <cp:contentType/>
  <cp:contentStatus/>
</cp:coreProperties>
</file>