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<sst xmlns="http://schemas.openxmlformats.org/spreadsheetml/2006/main" count="202" uniqueCount="97">
  <si>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Thu 23/09/2004       14:59:10</t>
  </si>
  <si>
    <t>LISSNER</t>
  </si>
  <si>
    <t>HCMQAP327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</si>
  <si>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</si>
  <si>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</si>
  <si>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</si>
  <si>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</si>
  <si>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</si>
  <si>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</si>
  <si>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</si>
  <si>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</si>
  <si>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</si>
  <si>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</si>
  <si>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</si>
  <si>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</si>
  <si>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</si>
  <si>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b3*!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</si>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</sst>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8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b3*!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4090954"/>
        <c:axId val="17056539"/>
      </c:lineChart>
      <c:catAx>
        <c:axId val="540909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056539"/>
        <c:crosses val="autoZero"/>
        <c:auto val="1"/>
        <c:lblOffset val="100"/>
        <c:noMultiLvlLbl val="0"/>
      </c:catAx>
      <c:valAx>
        <c:axId val="17056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09095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-0.002261</v>
      </c>
      <c r="C4" s="13">
        <v>-0.003751</v>
      </c>
      <c r="D4" s="13">
        <v>-0.003748</v>
      </c>
      <c r="E4" s="13">
        <v>-0.003751</v>
      </c>
      <c r="F4" s="24">
        <v>-0.002076</v>
      </c>
      <c r="G4" s="34">
        <v>-0.011688</v>
      </c>
    </row>
    <row r="5" spans="1:7" ht="12.75" thickBot="1">
      <c r="A5" s="44" t="s">
        <v>13</v>
      </c>
      <c r="B5" s="45">
        <v>4.301689</v>
      </c>
      <c r="C5" s="46">
        <v>1.394586</v>
      </c>
      <c r="D5" s="46">
        <v>-0.336588</v>
      </c>
      <c r="E5" s="46">
        <v>-2.23736</v>
      </c>
      <c r="F5" s="47">
        <v>-2.339925</v>
      </c>
      <c r="G5" s="48">
        <v>6.365847</v>
      </c>
    </row>
    <row r="6" spans="1:7" ht="12.75" thickTop="1">
      <c r="A6" s="6" t="s">
        <v>14</v>
      </c>
      <c r="B6" s="39">
        <v>51.16097</v>
      </c>
      <c r="C6" s="40">
        <v>-10.9929</v>
      </c>
      <c r="D6" s="40">
        <v>54.05108</v>
      </c>
      <c r="E6" s="40">
        <v>-85.99284</v>
      </c>
      <c r="F6" s="41">
        <v>21.78939</v>
      </c>
      <c r="G6" s="42">
        <v>-0.01709364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50">
        <v>3.413173</v>
      </c>
      <c r="C8" s="51">
        <v>3.388988</v>
      </c>
      <c r="D8" s="51">
        <v>5.151165</v>
      </c>
      <c r="E8" s="51">
        <v>6.566491</v>
      </c>
      <c r="F8" s="52">
        <v>4.008626</v>
      </c>
      <c r="G8" s="49">
        <v>4.663589</v>
      </c>
    </row>
    <row r="9" spans="1:7" ht="12">
      <c r="A9" s="20" t="s">
        <v>17</v>
      </c>
      <c r="B9" s="29">
        <v>0.6053136</v>
      </c>
      <c r="C9" s="14">
        <v>-0.2459051</v>
      </c>
      <c r="D9" s="14">
        <v>-0.3983821</v>
      </c>
      <c r="E9" s="14">
        <v>0.7189626</v>
      </c>
      <c r="F9" s="25">
        <v>-0.541</v>
      </c>
      <c r="G9" s="35">
        <v>0.03386883</v>
      </c>
    </row>
    <row r="10" spans="1:7" ht="12">
      <c r="A10" s="20" t="s">
        <v>18</v>
      </c>
      <c r="B10" s="29">
        <v>-0.03251963</v>
      </c>
      <c r="C10" s="14">
        <v>-0.1203137</v>
      </c>
      <c r="D10" s="14">
        <v>-0.9419227</v>
      </c>
      <c r="E10" s="14">
        <v>-1.954411</v>
      </c>
      <c r="F10" s="25">
        <v>-2.52408</v>
      </c>
      <c r="G10" s="35">
        <v>-1.066602</v>
      </c>
    </row>
    <row r="11" spans="1:7" ht="12">
      <c r="A11" s="21" t="s">
        <v>19</v>
      </c>
      <c r="B11" s="31">
        <v>2.901225</v>
      </c>
      <c r="C11" s="16">
        <v>2.020627</v>
      </c>
      <c r="D11" s="16">
        <v>1.379527</v>
      </c>
      <c r="E11" s="16">
        <v>0.6129742</v>
      </c>
      <c r="F11" s="27">
        <v>12.94981</v>
      </c>
      <c r="G11" s="37">
        <v>3.11109</v>
      </c>
    </row>
    <row r="12" spans="1:7" ht="12">
      <c r="A12" s="20" t="s">
        <v>20</v>
      </c>
      <c r="B12" s="29">
        <v>-0.01750853</v>
      </c>
      <c r="C12" s="14">
        <v>-0.2877475</v>
      </c>
      <c r="D12" s="14">
        <v>0.0504116</v>
      </c>
      <c r="E12" s="14">
        <v>-0.2623466</v>
      </c>
      <c r="F12" s="25">
        <v>-0.3651014</v>
      </c>
      <c r="G12" s="35">
        <v>-0.1713554</v>
      </c>
    </row>
    <row r="13" spans="1:7" ht="12">
      <c r="A13" s="20" t="s">
        <v>21</v>
      </c>
      <c r="B13" s="29">
        <v>0.06473465</v>
      </c>
      <c r="C13" s="14">
        <v>-0.2214976</v>
      </c>
      <c r="D13" s="14">
        <v>-0.1600145</v>
      </c>
      <c r="E13" s="14">
        <v>0.1162625</v>
      </c>
      <c r="F13" s="25">
        <v>-0.006062611</v>
      </c>
      <c r="G13" s="35">
        <v>-0.05516915</v>
      </c>
    </row>
    <row r="14" spans="1:7" ht="12">
      <c r="A14" s="20" t="s">
        <v>22</v>
      </c>
      <c r="B14" s="29">
        <v>0.0245343</v>
      </c>
      <c r="C14" s="14">
        <v>0.05258919</v>
      </c>
      <c r="D14" s="14">
        <v>0.02402895</v>
      </c>
      <c r="E14" s="14">
        <v>-0.006982011</v>
      </c>
      <c r="F14" s="25">
        <v>0.04163414</v>
      </c>
      <c r="G14" s="35">
        <v>0.02585866</v>
      </c>
    </row>
    <row r="15" spans="1:7" ht="12">
      <c r="A15" s="21" t="s">
        <v>23</v>
      </c>
      <c r="B15" s="31">
        <v>-0.3145048</v>
      </c>
      <c r="C15" s="16">
        <v>-0.07857193</v>
      </c>
      <c r="D15" s="16">
        <v>-0.1201634</v>
      </c>
      <c r="E15" s="16">
        <v>-0.1168212</v>
      </c>
      <c r="F15" s="27">
        <v>-0.3404634</v>
      </c>
      <c r="G15" s="37">
        <v>-0.1668392</v>
      </c>
    </row>
    <row r="16" spans="1:7" ht="12">
      <c r="A16" s="20" t="s">
        <v>24</v>
      </c>
      <c r="B16" s="29">
        <v>-0.02382535</v>
      </c>
      <c r="C16" s="14">
        <v>-0.05613759</v>
      </c>
      <c r="D16" s="14">
        <v>-0.05134954</v>
      </c>
      <c r="E16" s="14">
        <v>-0.06042918</v>
      </c>
      <c r="F16" s="25">
        <v>-0.08537493</v>
      </c>
      <c r="G16" s="35">
        <v>-0.05523098</v>
      </c>
    </row>
    <row r="17" spans="1:7" ht="12">
      <c r="A17" s="20" t="s">
        <v>25</v>
      </c>
      <c r="B17" s="29">
        <v>-0.05882294</v>
      </c>
      <c r="C17" s="14">
        <v>-0.0418292</v>
      </c>
      <c r="D17" s="14">
        <v>-0.04762571</v>
      </c>
      <c r="E17" s="14">
        <v>-0.05722261</v>
      </c>
      <c r="F17" s="25">
        <v>-0.06937288</v>
      </c>
      <c r="G17" s="35">
        <v>-0.05304816</v>
      </c>
    </row>
    <row r="18" spans="1:7" ht="12">
      <c r="A18" s="20" t="s">
        <v>26</v>
      </c>
      <c r="B18" s="29">
        <v>0.0181448</v>
      </c>
      <c r="C18" s="14">
        <v>0.04082151</v>
      </c>
      <c r="D18" s="14">
        <v>0.009884828</v>
      </c>
      <c r="E18" s="14">
        <v>0.05795635</v>
      </c>
      <c r="F18" s="25">
        <v>-0.01077358</v>
      </c>
      <c r="G18" s="35">
        <v>0.02738132</v>
      </c>
    </row>
    <row r="19" spans="1:7" ht="12">
      <c r="A19" s="21" t="s">
        <v>27</v>
      </c>
      <c r="B19" s="31">
        <v>-0.202027</v>
      </c>
      <c r="C19" s="16">
        <v>-0.2003993</v>
      </c>
      <c r="D19" s="16">
        <v>-0.193867</v>
      </c>
      <c r="E19" s="16">
        <v>-0.1779154</v>
      </c>
      <c r="F19" s="27">
        <v>-0.1390755</v>
      </c>
      <c r="G19" s="37">
        <v>-0.1854885</v>
      </c>
    </row>
    <row r="20" spans="1:7" ht="12.75" thickBot="1">
      <c r="A20" s="44" t="s">
        <v>28</v>
      </c>
      <c r="B20" s="45">
        <v>-0.002168622</v>
      </c>
      <c r="C20" s="46">
        <v>-0.004937048</v>
      </c>
      <c r="D20" s="46">
        <v>-0.002277736</v>
      </c>
      <c r="E20" s="46">
        <v>0.002191264</v>
      </c>
      <c r="F20" s="47">
        <v>0.00252524</v>
      </c>
      <c r="G20" s="48">
        <v>-0.001188177</v>
      </c>
    </row>
    <row r="21" spans="1:7" ht="12.75" thickTop="1">
      <c r="A21" s="6" t="s">
        <v>29</v>
      </c>
      <c r="B21" s="39">
        <v>-77.36071</v>
      </c>
      <c r="C21" s="40">
        <v>61.3424</v>
      </c>
      <c r="D21" s="40">
        <v>16.03635</v>
      </c>
      <c r="E21" s="40">
        <v>7.065435</v>
      </c>
      <c r="F21" s="41">
        <v>-68.16272</v>
      </c>
      <c r="G21" s="43">
        <v>0.01839575</v>
      </c>
    </row>
    <row r="22" spans="1:7" ht="12">
      <c r="A22" s="20" t="s">
        <v>30</v>
      </c>
      <c r="B22" s="29">
        <v>86.03589</v>
      </c>
      <c r="C22" s="14">
        <v>27.8918</v>
      </c>
      <c r="D22" s="14">
        <v>-6.73176</v>
      </c>
      <c r="E22" s="14">
        <v>-44.74751</v>
      </c>
      <c r="F22" s="25">
        <v>-46.79885</v>
      </c>
      <c r="G22" s="36">
        <v>0</v>
      </c>
    </row>
    <row r="23" spans="1:7" ht="12">
      <c r="A23" s="20" t="s">
        <v>31</v>
      </c>
      <c r="B23" s="29">
        <v>1.712173</v>
      </c>
      <c r="C23" s="14">
        <v>1.257967</v>
      </c>
      <c r="D23" s="14">
        <v>2.456243</v>
      </c>
      <c r="E23" s="14">
        <v>-0.09539499</v>
      </c>
      <c r="F23" s="25">
        <v>4.294717</v>
      </c>
      <c r="G23" s="35">
        <v>1.690382</v>
      </c>
    </row>
    <row r="24" spans="1:7" ht="12">
      <c r="A24" s="20" t="s">
        <v>32</v>
      </c>
      <c r="B24" s="29">
        <v>0.9958255</v>
      </c>
      <c r="C24" s="14">
        <v>0.07765304</v>
      </c>
      <c r="D24" s="14">
        <v>-0.3432193</v>
      </c>
      <c r="E24" s="14">
        <v>2.167069</v>
      </c>
      <c r="F24" s="25">
        <v>0.8846074</v>
      </c>
      <c r="G24" s="35">
        <v>0.7198922</v>
      </c>
    </row>
    <row r="25" spans="1:7" ht="12">
      <c r="A25" s="20" t="s">
        <v>33</v>
      </c>
      <c r="B25" s="29">
        <v>0.7865928</v>
      </c>
      <c r="C25" s="14">
        <v>0.8703852</v>
      </c>
      <c r="D25" s="14">
        <v>0.9213914</v>
      </c>
      <c r="E25" s="14">
        <v>0.3078799</v>
      </c>
      <c r="F25" s="25">
        <v>-1.515934</v>
      </c>
      <c r="G25" s="35">
        <v>0.4174757</v>
      </c>
    </row>
    <row r="26" spans="1:7" ht="12">
      <c r="A26" s="21" t="s">
        <v>34</v>
      </c>
      <c r="B26" s="31">
        <v>0.642204</v>
      </c>
      <c r="C26" s="16">
        <v>0.54905</v>
      </c>
      <c r="D26" s="16">
        <v>-0.06001117</v>
      </c>
      <c r="E26" s="16">
        <v>0.3867985</v>
      </c>
      <c r="F26" s="27">
        <v>1.73876</v>
      </c>
      <c r="G26" s="37">
        <v>0.5349586</v>
      </c>
    </row>
    <row r="27" spans="1:7" ht="12">
      <c r="A27" s="20" t="s">
        <v>35</v>
      </c>
      <c r="B27" s="29">
        <v>0.2964985</v>
      </c>
      <c r="C27" s="14">
        <v>0.3286133</v>
      </c>
      <c r="D27" s="14">
        <v>0.2993284</v>
      </c>
      <c r="E27" s="14">
        <v>0.06787664</v>
      </c>
      <c r="F27" s="25">
        <v>0.6310663</v>
      </c>
      <c r="G27" s="35">
        <v>0.2944831</v>
      </c>
    </row>
    <row r="28" spans="1:7" ht="12">
      <c r="A28" s="20" t="s">
        <v>36</v>
      </c>
      <c r="B28" s="29">
        <v>0.3358445</v>
      </c>
      <c r="C28" s="14">
        <v>0.2652903</v>
      </c>
      <c r="D28" s="14">
        <v>0.1458272</v>
      </c>
      <c r="E28" s="14">
        <v>0.3951084</v>
      </c>
      <c r="F28" s="25">
        <v>-0.1142002</v>
      </c>
      <c r="G28" s="35">
        <v>0.2275067</v>
      </c>
    </row>
    <row r="29" spans="1:7" ht="12">
      <c r="A29" s="20" t="s">
        <v>37</v>
      </c>
      <c r="B29" s="29">
        <v>0.1232016</v>
      </c>
      <c r="C29" s="14">
        <v>-0.01947815</v>
      </c>
      <c r="D29" s="14">
        <v>-0.03621098</v>
      </c>
      <c r="E29" s="14">
        <v>0.01939214</v>
      </c>
      <c r="F29" s="25">
        <v>-0.01883724</v>
      </c>
      <c r="G29" s="35">
        <v>0.006626725</v>
      </c>
    </row>
    <row r="30" spans="1:7" ht="12">
      <c r="A30" s="21" t="s">
        <v>38</v>
      </c>
      <c r="B30" s="31">
        <v>0.1604962</v>
      </c>
      <c r="C30" s="16">
        <v>0.204648</v>
      </c>
      <c r="D30" s="16">
        <v>0.08135953</v>
      </c>
      <c r="E30" s="16">
        <v>0.06620365</v>
      </c>
      <c r="F30" s="27">
        <v>0.2764407</v>
      </c>
      <c r="G30" s="37">
        <v>0.1448877</v>
      </c>
    </row>
    <row r="31" spans="1:7" ht="12">
      <c r="A31" s="20" t="s">
        <v>39</v>
      </c>
      <c r="B31" s="29">
        <v>0.0163875</v>
      </c>
      <c r="C31" s="14">
        <v>-0.03246959</v>
      </c>
      <c r="D31" s="14">
        <v>-0.06628098</v>
      </c>
      <c r="E31" s="14">
        <v>-0.02565045</v>
      </c>
      <c r="F31" s="25">
        <v>0.07980927</v>
      </c>
      <c r="G31" s="35">
        <v>-0.01690215</v>
      </c>
    </row>
    <row r="32" spans="1:7" ht="12">
      <c r="A32" s="20" t="s">
        <v>40</v>
      </c>
      <c r="B32" s="29">
        <v>0.05004108</v>
      </c>
      <c r="C32" s="14">
        <v>0.07006852</v>
      </c>
      <c r="D32" s="14">
        <v>0.03463496</v>
      </c>
      <c r="E32" s="14">
        <v>0.03515977</v>
      </c>
      <c r="F32" s="25">
        <v>-0.03049652</v>
      </c>
      <c r="G32" s="35">
        <v>0.03686648</v>
      </c>
    </row>
    <row r="33" spans="1:7" ht="12">
      <c r="A33" s="20" t="s">
        <v>41</v>
      </c>
      <c r="B33" s="29">
        <v>0.1338723</v>
      </c>
      <c r="C33" s="14">
        <v>0.09687969</v>
      </c>
      <c r="D33" s="14">
        <v>0.09778052</v>
      </c>
      <c r="E33" s="14">
        <v>0.09426139</v>
      </c>
      <c r="F33" s="25">
        <v>0.08309703</v>
      </c>
      <c r="G33" s="35">
        <v>0.09998645</v>
      </c>
    </row>
    <row r="34" spans="1:7" ht="12">
      <c r="A34" s="21" t="s">
        <v>42</v>
      </c>
      <c r="B34" s="31">
        <v>-0.002168512</v>
      </c>
      <c r="C34" s="16">
        <v>0.00779371</v>
      </c>
      <c r="D34" s="16">
        <v>-7.309131E-05</v>
      </c>
      <c r="E34" s="16">
        <v>-0.00603873</v>
      </c>
      <c r="F34" s="27">
        <v>-0.03286241</v>
      </c>
      <c r="G34" s="37">
        <v>-0.004212246</v>
      </c>
    </row>
    <row r="35" spans="1:7" ht="12.75" thickBot="1">
      <c r="A35" s="22" t="s">
        <v>43</v>
      </c>
      <c r="B35" s="32">
        <v>-0.001492025</v>
      </c>
      <c r="C35" s="17">
        <v>-0.006793409</v>
      </c>
      <c r="D35" s="17">
        <v>-0.01042768</v>
      </c>
      <c r="E35" s="17">
        <v>-3.621223E-05</v>
      </c>
      <c r="F35" s="28">
        <v>0.007596099</v>
      </c>
      <c r="G35" s="38">
        <v>-0.003355436</v>
      </c>
    </row>
    <row r="36" spans="1:7" ht="12">
      <c r="A36" s="4" t="s">
        <v>44</v>
      </c>
      <c r="B36" s="3">
        <v>23.13232</v>
      </c>
      <c r="C36" s="3">
        <v>23.12927</v>
      </c>
      <c r="D36" s="3">
        <v>23.14148</v>
      </c>
      <c r="E36" s="3">
        <v>23.13538</v>
      </c>
      <c r="F36" s="3">
        <v>23.14453</v>
      </c>
      <c r="G36" s="3"/>
    </row>
    <row r="37" spans="1:6" ht="12">
      <c r="A37" s="4" t="s">
        <v>45</v>
      </c>
      <c r="B37" s="2">
        <v>-0.3056844</v>
      </c>
      <c r="C37" s="2">
        <v>-0.2527873</v>
      </c>
      <c r="D37" s="2">
        <v>-0.2380371</v>
      </c>
      <c r="E37" s="2">
        <v>-0.2212524</v>
      </c>
      <c r="F37" s="2">
        <v>-0.2115885</v>
      </c>
    </row>
    <row r="38" spans="1:7" ht="12">
      <c r="A38" s="4" t="s">
        <v>52</v>
      </c>
      <c r="B38" s="2">
        <v>-8.58358E-05</v>
      </c>
      <c r="C38" s="2">
        <v>1.839693E-05</v>
      </c>
      <c r="D38" s="2">
        <v>-9.186843E-05</v>
      </c>
      <c r="E38" s="2">
        <v>0.0001462386</v>
      </c>
      <c r="F38" s="2">
        <v>-3.758342E-05</v>
      </c>
      <c r="G38" s="2">
        <v>0.0002691475</v>
      </c>
    </row>
    <row r="39" spans="1:7" ht="12.75" thickBot="1">
      <c r="A39" s="4" t="s">
        <v>53</v>
      </c>
      <c r="B39" s="2">
        <v>0.0001322517</v>
      </c>
      <c r="C39" s="2">
        <v>-0.0001043334</v>
      </c>
      <c r="D39" s="2">
        <v>-2.732363E-05</v>
      </c>
      <c r="E39" s="2">
        <v>-1.135686E-05</v>
      </c>
      <c r="F39" s="2">
        <v>0.0001157007</v>
      </c>
      <c r="G39" s="2">
        <v>0.001194976</v>
      </c>
    </row>
    <row r="40" spans="2:5" ht="12.75" thickBot="1">
      <c r="B40" s="7" t="s">
        <v>46</v>
      </c>
      <c r="C40" s="8">
        <v>-0.00375</v>
      </c>
      <c r="D40" s="18" t="s">
        <v>47</v>
      </c>
      <c r="E40" s="9">
        <v>3.116968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7.8515625" style="0" bestFit="1" customWidth="1"/>
    <col min="6" max="6" width="13.140625" style="0" bestFit="1" customWidth="1"/>
    <col min="7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0.002261</v>
      </c>
      <c r="C4">
        <v>0.003751</v>
      </c>
      <c r="D4">
        <v>0.003748</v>
      </c>
      <c r="E4">
        <v>0.003751</v>
      </c>
      <c r="F4">
        <v>0.002076</v>
      </c>
      <c r="G4">
        <v>0.011688</v>
      </c>
    </row>
    <row r="5" spans="1:7" ht="12.75">
      <c r="A5" t="s">
        <v>13</v>
      </c>
      <c r="B5">
        <v>4.301689</v>
      </c>
      <c r="C5">
        <v>1.394586</v>
      </c>
      <c r="D5">
        <v>-0.336588</v>
      </c>
      <c r="E5">
        <v>-2.23736</v>
      </c>
      <c r="F5">
        <v>-2.339925</v>
      </c>
      <c r="G5">
        <v>6.365847</v>
      </c>
    </row>
    <row r="6" spans="1:7" ht="12.75">
      <c r="A6" t="s">
        <v>14</v>
      </c>
      <c r="B6" s="53">
        <v>51.16097</v>
      </c>
      <c r="C6" s="53">
        <v>-10.9929</v>
      </c>
      <c r="D6" s="53">
        <v>54.05108</v>
      </c>
      <c r="E6" s="53">
        <v>-85.99284</v>
      </c>
      <c r="F6" s="53">
        <v>21.78939</v>
      </c>
      <c r="G6" s="53">
        <v>-0.01709364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3.413173</v>
      </c>
      <c r="C8" s="53">
        <v>3.388988</v>
      </c>
      <c r="D8" s="53">
        <v>5.151165</v>
      </c>
      <c r="E8" s="53">
        <v>6.566491</v>
      </c>
      <c r="F8" s="53">
        <v>4.008626</v>
      </c>
      <c r="G8" s="53">
        <v>4.663589</v>
      </c>
    </row>
    <row r="9" spans="1:7" ht="12.75">
      <c r="A9" t="s">
        <v>17</v>
      </c>
      <c r="B9" s="53">
        <v>0.6053136</v>
      </c>
      <c r="C9" s="53">
        <v>-0.2459051</v>
      </c>
      <c r="D9" s="53">
        <v>-0.3983821</v>
      </c>
      <c r="E9" s="53">
        <v>0.7189626</v>
      </c>
      <c r="F9" s="53">
        <v>-0.541</v>
      </c>
      <c r="G9" s="53">
        <v>0.03386883</v>
      </c>
    </row>
    <row r="10" spans="1:7" ht="12.75">
      <c r="A10" t="s">
        <v>18</v>
      </c>
      <c r="B10" s="53">
        <v>-0.03251963</v>
      </c>
      <c r="C10" s="53">
        <v>-0.1203137</v>
      </c>
      <c r="D10" s="53">
        <v>-0.9419227</v>
      </c>
      <c r="E10" s="53">
        <v>-1.954411</v>
      </c>
      <c r="F10" s="53">
        <v>-2.52408</v>
      </c>
      <c r="G10" s="53">
        <v>-1.066602</v>
      </c>
    </row>
    <row r="11" spans="1:7" ht="12.75">
      <c r="A11" t="s">
        <v>19</v>
      </c>
      <c r="B11" s="53">
        <v>2.901225</v>
      </c>
      <c r="C11" s="53">
        <v>2.020627</v>
      </c>
      <c r="D11" s="53">
        <v>1.379527</v>
      </c>
      <c r="E11" s="53">
        <v>0.6129742</v>
      </c>
      <c r="F11" s="53">
        <v>12.94981</v>
      </c>
      <c r="G11" s="53">
        <v>3.11109</v>
      </c>
    </row>
    <row r="12" spans="1:7" ht="12.75">
      <c r="A12" t="s">
        <v>20</v>
      </c>
      <c r="B12" s="53">
        <v>-0.01750853</v>
      </c>
      <c r="C12" s="53">
        <v>-0.2877475</v>
      </c>
      <c r="D12" s="53">
        <v>0.0504116</v>
      </c>
      <c r="E12" s="53">
        <v>-0.2623466</v>
      </c>
      <c r="F12" s="53">
        <v>-0.3651014</v>
      </c>
      <c r="G12" s="53">
        <v>-0.1713554</v>
      </c>
    </row>
    <row r="13" spans="1:7" ht="12.75">
      <c r="A13" t="s">
        <v>21</v>
      </c>
      <c r="B13" s="53">
        <v>0.06473465</v>
      </c>
      <c r="C13" s="53">
        <v>-0.2214976</v>
      </c>
      <c r="D13" s="53">
        <v>-0.1600145</v>
      </c>
      <c r="E13" s="53">
        <v>0.1162625</v>
      </c>
      <c r="F13" s="53">
        <v>-0.006062611</v>
      </c>
      <c r="G13" s="53">
        <v>-0.05516915</v>
      </c>
    </row>
    <row r="14" spans="1:7" ht="12.75">
      <c r="A14" t="s">
        <v>22</v>
      </c>
      <c r="B14" s="53">
        <v>0.0245343</v>
      </c>
      <c r="C14" s="53">
        <v>0.05258919</v>
      </c>
      <c r="D14" s="53">
        <v>0.02402895</v>
      </c>
      <c r="E14" s="53">
        <v>-0.006982011</v>
      </c>
      <c r="F14" s="53">
        <v>0.04163414</v>
      </c>
      <c r="G14" s="53">
        <v>0.02585866</v>
      </c>
    </row>
    <row r="15" spans="1:7" ht="12.75">
      <c r="A15" t="s">
        <v>23</v>
      </c>
      <c r="B15" s="53">
        <v>-0.3145048</v>
      </c>
      <c r="C15" s="53">
        <v>-0.07857193</v>
      </c>
      <c r="D15" s="53">
        <v>-0.1201634</v>
      </c>
      <c r="E15" s="53">
        <v>-0.1168212</v>
      </c>
      <c r="F15" s="53">
        <v>-0.3404634</v>
      </c>
      <c r="G15" s="53">
        <v>-0.1668392</v>
      </c>
    </row>
    <row r="16" spans="1:7" ht="12.75">
      <c r="A16" t="s">
        <v>24</v>
      </c>
      <c r="B16" s="53">
        <v>-0.02382535</v>
      </c>
      <c r="C16" s="53">
        <v>-0.05613759</v>
      </c>
      <c r="D16" s="53">
        <v>-0.05134954</v>
      </c>
      <c r="E16" s="53">
        <v>-0.06042918</v>
      </c>
      <c r="F16" s="53">
        <v>-0.08537493</v>
      </c>
      <c r="G16" s="53">
        <v>-0.05523098</v>
      </c>
    </row>
    <row r="17" spans="1:7" ht="12.75">
      <c r="A17" t="s">
        <v>25</v>
      </c>
      <c r="B17" s="53">
        <v>-0.05882294</v>
      </c>
      <c r="C17" s="53">
        <v>-0.0418292</v>
      </c>
      <c r="D17" s="53">
        <v>-0.04762571</v>
      </c>
      <c r="E17" s="53">
        <v>-0.05722261</v>
      </c>
      <c r="F17" s="53">
        <v>-0.06937288</v>
      </c>
      <c r="G17" s="53">
        <v>-0.05304816</v>
      </c>
    </row>
    <row r="18" spans="1:7" ht="12.75">
      <c r="A18" t="s">
        <v>26</v>
      </c>
      <c r="B18" s="53">
        <v>0.0181448</v>
      </c>
      <c r="C18" s="53">
        <v>0.04082151</v>
      </c>
      <c r="D18" s="53">
        <v>0.009884828</v>
      </c>
      <c r="E18" s="53">
        <v>0.05795635</v>
      </c>
      <c r="F18" s="53">
        <v>-0.01077358</v>
      </c>
      <c r="G18" s="53">
        <v>0.02738132</v>
      </c>
    </row>
    <row r="19" spans="1:7" ht="12.75">
      <c r="A19" t="s">
        <v>27</v>
      </c>
      <c r="B19" s="53">
        <v>-0.202027</v>
      </c>
      <c r="C19" s="53">
        <v>-0.2003993</v>
      </c>
      <c r="D19" s="53">
        <v>-0.193867</v>
      </c>
      <c r="E19" s="53">
        <v>-0.1779154</v>
      </c>
      <c r="F19" s="53">
        <v>-0.1390755</v>
      </c>
      <c r="G19" s="53">
        <v>-0.1854885</v>
      </c>
    </row>
    <row r="20" spans="1:7" ht="12.75">
      <c r="A20" t="s">
        <v>28</v>
      </c>
      <c r="B20" s="53">
        <v>-0.002168622</v>
      </c>
      <c r="C20" s="53">
        <v>-0.004937048</v>
      </c>
      <c r="D20" s="53">
        <v>-0.002277736</v>
      </c>
      <c r="E20" s="53">
        <v>0.002191264</v>
      </c>
      <c r="F20" s="53">
        <v>0.00252524</v>
      </c>
      <c r="G20" s="53">
        <v>-0.001188177</v>
      </c>
    </row>
    <row r="21" spans="1:7" ht="12.75">
      <c r="A21" t="s">
        <v>29</v>
      </c>
      <c r="B21" s="53">
        <v>-77.36071</v>
      </c>
      <c r="C21" s="53">
        <v>61.3424</v>
      </c>
      <c r="D21" s="53">
        <v>16.03635</v>
      </c>
      <c r="E21" s="53">
        <v>7.065435</v>
      </c>
      <c r="F21" s="53">
        <v>-68.16272</v>
      </c>
      <c r="G21" s="53">
        <v>0.01839575</v>
      </c>
    </row>
    <row r="22" spans="1:7" ht="12.75">
      <c r="A22" t="s">
        <v>30</v>
      </c>
      <c r="B22" s="53">
        <v>86.03589</v>
      </c>
      <c r="C22" s="53">
        <v>27.8918</v>
      </c>
      <c r="D22" s="53">
        <v>-6.73176</v>
      </c>
      <c r="E22" s="53">
        <v>-44.74751</v>
      </c>
      <c r="F22" s="53">
        <v>-46.79885</v>
      </c>
      <c r="G22" s="53">
        <v>0</v>
      </c>
    </row>
    <row r="23" spans="1:7" ht="12.75">
      <c r="A23" t="s">
        <v>31</v>
      </c>
      <c r="B23" s="53">
        <v>1.712173</v>
      </c>
      <c r="C23" s="53">
        <v>1.257967</v>
      </c>
      <c r="D23" s="53">
        <v>2.456243</v>
      </c>
      <c r="E23" s="53">
        <v>-0.09539499</v>
      </c>
      <c r="F23" s="53">
        <v>4.294717</v>
      </c>
      <c r="G23" s="53">
        <v>1.690382</v>
      </c>
    </row>
    <row r="24" spans="1:7" ht="12.75">
      <c r="A24" t="s">
        <v>32</v>
      </c>
      <c r="B24" s="53">
        <v>0.9958255</v>
      </c>
      <c r="C24" s="53">
        <v>0.07765304</v>
      </c>
      <c r="D24" s="53">
        <v>-0.3432193</v>
      </c>
      <c r="E24" s="53">
        <v>2.167069</v>
      </c>
      <c r="F24" s="53">
        <v>0.8846074</v>
      </c>
      <c r="G24" s="53">
        <v>0.7198922</v>
      </c>
    </row>
    <row r="25" spans="1:7" ht="12.75">
      <c r="A25" t="s">
        <v>33</v>
      </c>
      <c r="B25" s="53">
        <v>0.7865928</v>
      </c>
      <c r="C25" s="53">
        <v>0.8703852</v>
      </c>
      <c r="D25" s="53">
        <v>0.9213914</v>
      </c>
      <c r="E25" s="53">
        <v>0.3078799</v>
      </c>
      <c r="F25" s="53">
        <v>-1.515934</v>
      </c>
      <c r="G25" s="53">
        <v>0.4174757</v>
      </c>
    </row>
    <row r="26" spans="1:7" ht="12.75">
      <c r="A26" t="s">
        <v>34</v>
      </c>
      <c r="B26" s="53">
        <v>0.642204</v>
      </c>
      <c r="C26" s="53">
        <v>0.54905</v>
      </c>
      <c r="D26" s="53">
        <v>-0.06001117</v>
      </c>
      <c r="E26" s="53">
        <v>0.3867985</v>
      </c>
      <c r="F26" s="53">
        <v>1.73876</v>
      </c>
      <c r="G26" s="53">
        <v>0.5349586</v>
      </c>
    </row>
    <row r="27" spans="1:7" ht="12.75">
      <c r="A27" t="s">
        <v>35</v>
      </c>
      <c r="B27" s="53">
        <v>0.2964985</v>
      </c>
      <c r="C27" s="53">
        <v>0.3286133</v>
      </c>
      <c r="D27" s="53">
        <v>0.2993284</v>
      </c>
      <c r="E27" s="53">
        <v>0.06787664</v>
      </c>
      <c r="F27" s="53">
        <v>0.6310663</v>
      </c>
      <c r="G27" s="53">
        <v>0.2944831</v>
      </c>
    </row>
    <row r="28" spans="1:7" ht="12.75">
      <c r="A28" t="s">
        <v>36</v>
      </c>
      <c r="B28" s="53">
        <v>0.3358445</v>
      </c>
      <c r="C28" s="53">
        <v>0.2652903</v>
      </c>
      <c r="D28" s="53">
        <v>0.1458272</v>
      </c>
      <c r="E28" s="53">
        <v>0.3951084</v>
      </c>
      <c r="F28" s="53">
        <v>-0.1142002</v>
      </c>
      <c r="G28" s="53">
        <v>0.2275067</v>
      </c>
    </row>
    <row r="29" spans="1:7" ht="12.75">
      <c r="A29" t="s">
        <v>37</v>
      </c>
      <c r="B29" s="53">
        <v>0.1232016</v>
      </c>
      <c r="C29" s="53">
        <v>-0.01947815</v>
      </c>
      <c r="D29" s="53">
        <v>-0.03621098</v>
      </c>
      <c r="E29" s="53">
        <v>0.01939214</v>
      </c>
      <c r="F29" s="53">
        <v>-0.01883724</v>
      </c>
      <c r="G29" s="53">
        <v>0.006626725</v>
      </c>
    </row>
    <row r="30" spans="1:7" ht="12.75">
      <c r="A30" t="s">
        <v>38</v>
      </c>
      <c r="B30" s="53">
        <v>0.1604962</v>
      </c>
      <c r="C30" s="53">
        <v>0.204648</v>
      </c>
      <c r="D30" s="53">
        <v>0.08135953</v>
      </c>
      <c r="E30" s="53">
        <v>0.06620365</v>
      </c>
      <c r="F30" s="53">
        <v>0.2764407</v>
      </c>
      <c r="G30" s="53">
        <v>0.1448877</v>
      </c>
    </row>
    <row r="31" spans="1:7" ht="12.75">
      <c r="A31" t="s">
        <v>39</v>
      </c>
      <c r="B31" s="53">
        <v>0.0163875</v>
      </c>
      <c r="C31" s="53">
        <v>-0.03246959</v>
      </c>
      <c r="D31" s="53">
        <v>-0.06628098</v>
      </c>
      <c r="E31" s="53">
        <v>-0.02565045</v>
      </c>
      <c r="F31" s="53">
        <v>0.07980927</v>
      </c>
      <c r="G31" s="53">
        <v>-0.01690215</v>
      </c>
    </row>
    <row r="32" spans="1:7" ht="12.75">
      <c r="A32" t="s">
        <v>40</v>
      </c>
      <c r="B32" s="53">
        <v>0.05004108</v>
      </c>
      <c r="C32" s="53">
        <v>0.07006852</v>
      </c>
      <c r="D32" s="53">
        <v>0.03463496</v>
      </c>
      <c r="E32" s="53">
        <v>0.03515977</v>
      </c>
      <c r="F32" s="53">
        <v>-0.03049652</v>
      </c>
      <c r="G32" s="53">
        <v>0.03686648</v>
      </c>
    </row>
    <row r="33" spans="1:7" ht="12.75">
      <c r="A33" t="s">
        <v>41</v>
      </c>
      <c r="B33" s="53">
        <v>0.1338723</v>
      </c>
      <c r="C33" s="53">
        <v>0.09687969</v>
      </c>
      <c r="D33" s="53">
        <v>0.09778052</v>
      </c>
      <c r="E33" s="53">
        <v>0.09426139</v>
      </c>
      <c r="F33" s="53">
        <v>0.08309703</v>
      </c>
      <c r="G33" s="53">
        <v>0.09998645</v>
      </c>
    </row>
    <row r="34" spans="1:7" ht="12.75">
      <c r="A34" t="s">
        <v>42</v>
      </c>
      <c r="B34" s="53">
        <v>-0.002168512</v>
      </c>
      <c r="C34" s="53">
        <v>0.00779371</v>
      </c>
      <c r="D34" s="53">
        <v>-7.309131E-05</v>
      </c>
      <c r="E34" s="53">
        <v>-0.00603873</v>
      </c>
      <c r="F34" s="53">
        <v>-0.03286241</v>
      </c>
      <c r="G34" s="53">
        <v>-0.004212246</v>
      </c>
    </row>
    <row r="35" spans="1:7" ht="12.75">
      <c r="A35" t="s">
        <v>43</v>
      </c>
      <c r="B35" s="53">
        <v>-0.001492025</v>
      </c>
      <c r="C35" s="53">
        <v>-0.006793409</v>
      </c>
      <c r="D35" s="53">
        <v>-0.01042768</v>
      </c>
      <c r="E35" s="53">
        <v>-3.621223E-05</v>
      </c>
      <c r="F35" s="53">
        <v>0.007596099</v>
      </c>
      <c r="G35" s="53">
        <v>-0.003355436</v>
      </c>
    </row>
    <row r="36" spans="1:6" ht="12.75">
      <c r="A36" t="s">
        <v>44</v>
      </c>
      <c r="B36" s="53">
        <v>23.13232</v>
      </c>
      <c r="C36" s="53">
        <v>23.12927</v>
      </c>
      <c r="D36" s="53">
        <v>23.14148</v>
      </c>
      <c r="E36" s="53">
        <v>23.13538</v>
      </c>
      <c r="F36" s="53">
        <v>23.14453</v>
      </c>
    </row>
    <row r="37" spans="1:6" ht="12.75">
      <c r="A37" t="s">
        <v>45</v>
      </c>
      <c r="B37" s="53">
        <v>-0.3056844</v>
      </c>
      <c r="C37" s="53">
        <v>-0.2527873</v>
      </c>
      <c r="D37" s="53">
        <v>-0.2380371</v>
      </c>
      <c r="E37" s="53">
        <v>-0.2212524</v>
      </c>
      <c r="F37" s="53">
        <v>-0.2115885</v>
      </c>
    </row>
    <row r="38" spans="1:7" ht="12.75">
      <c r="A38" t="s">
        <v>54</v>
      </c>
      <c r="B38" s="53">
        <v>-8.58358E-05</v>
      </c>
      <c r="C38" s="53">
        <v>1.839693E-05</v>
      </c>
      <c r="D38" s="53">
        <v>-9.186843E-05</v>
      </c>
      <c r="E38" s="53">
        <v>0.0001462386</v>
      </c>
      <c r="F38" s="53">
        <v>-3.758342E-05</v>
      </c>
      <c r="G38" s="53">
        <v>0.0002691475</v>
      </c>
    </row>
    <row r="39" spans="1:7" ht="12.75">
      <c r="A39" t="s">
        <v>55</v>
      </c>
      <c r="B39" s="53">
        <v>0.0001322517</v>
      </c>
      <c r="C39" s="53">
        <v>-0.0001043334</v>
      </c>
      <c r="D39" s="53">
        <v>-2.732363E-05</v>
      </c>
      <c r="E39" s="53">
        <v>-1.135686E-05</v>
      </c>
      <c r="F39" s="53">
        <v>0.0001157007</v>
      </c>
      <c r="G39" s="53">
        <v>0.001194976</v>
      </c>
    </row>
    <row r="40" spans="2:5" ht="12.75">
      <c r="B40" t="s">
        <v>46</v>
      </c>
      <c r="C40">
        <v>-0.00375</v>
      </c>
      <c r="D40" t="s">
        <v>47</v>
      </c>
      <c r="E40">
        <v>3.116968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57</v>
      </c>
      <c r="B50">
        <f>-0.017/(B7*B7+B22*B22)*(B21*B22+B6*B7)</f>
        <v>-8.583580970259562E-05</v>
      </c>
      <c r="C50">
        <f>-0.017/(C7*C7+C22*C22)*(C21*C22+C6*C7)</f>
        <v>1.8396925388763283E-05</v>
      </c>
      <c r="D50">
        <f>-0.017/(D7*D7+D22*D22)*(D21*D22+D6*D7)</f>
        <v>-9.186844238224125E-05</v>
      </c>
      <c r="E50">
        <f>-0.017/(E7*E7+E22*E22)*(E21*E22+E6*E7)</f>
        <v>0.00014623864711154738</v>
      </c>
      <c r="F50">
        <f>-0.017/(F7*F7+F22*F22)*(F21*F22+F6*F7)</f>
        <v>-3.758342914766399E-05</v>
      </c>
      <c r="G50">
        <f>(B50*B$4+C50*C$4+D50*D$4+E50*E$4+F50*F$4)/SUM(B$4:F$4)</f>
        <v>7.231319380931999E-08</v>
      </c>
    </row>
    <row r="51" spans="1:7" ht="12.75">
      <c r="A51" t="s">
        <v>58</v>
      </c>
      <c r="B51">
        <f>-0.017/(B7*B7+B22*B22)*(B21*B7-B6*B22)</f>
        <v>0.00013225170302816333</v>
      </c>
      <c r="C51">
        <f>-0.017/(C7*C7+C22*C22)*(C21*C7-C6*C22)</f>
        <v>-0.00010433339233635583</v>
      </c>
      <c r="D51">
        <f>-0.017/(D7*D7+D22*D22)*(D21*D7-D6*D22)</f>
        <v>-2.7323638630569108E-05</v>
      </c>
      <c r="E51">
        <f>-0.017/(E7*E7+E22*E22)*(E21*E7-E6*E22)</f>
        <v>-1.1356857967598958E-05</v>
      </c>
      <c r="F51">
        <f>-0.017/(F7*F7+F22*F22)*(F21*F7-F6*F22)</f>
        <v>0.00011570073787368329</v>
      </c>
      <c r="G51">
        <f>(B51*B$4+C51*C$4+D51*D$4+E51*E$4+F51*F$4)/SUM(B$4:F$4)</f>
        <v>1.8301827772736345E-07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9999.938892910208</v>
      </c>
      <c r="C62">
        <f>C7+(2/0.017)*(C8*C50-C23*C51)</f>
        <v>10000.022775873404</v>
      </c>
      <c r="D62">
        <f>D7+(2/0.017)*(D8*D50-D23*D51)</f>
        <v>9999.952221646014</v>
      </c>
      <c r="E62">
        <f>E7+(2/0.017)*(E8*E50-E23*E51)</f>
        <v>10000.112846043854</v>
      </c>
      <c r="F62">
        <f>F7+(2/0.017)*(F8*F50-F23*F51)</f>
        <v>9999.923816489752</v>
      </c>
    </row>
    <row r="63" spans="1:6" ht="12.75">
      <c r="A63" t="s">
        <v>66</v>
      </c>
      <c r="B63">
        <f>B8+(3/0.017)*(B9*B50-B24*B51)</f>
        <v>3.380762905657553</v>
      </c>
      <c r="C63">
        <f>C8+(3/0.017)*(C9*C50-C24*C51)</f>
        <v>3.3896193954078258</v>
      </c>
      <c r="D63">
        <f>D8+(3/0.017)*(D9*D50-D24*D51)</f>
        <v>5.155968660507481</v>
      </c>
      <c r="E63">
        <f>E8+(3/0.017)*(E9*E50-E24*E51)</f>
        <v>6.589388272844727</v>
      </c>
      <c r="F63">
        <f>F8+(3/0.017)*(F9*F50-F24*F51)</f>
        <v>3.994152395222417</v>
      </c>
    </row>
    <row r="64" spans="1:6" ht="12.75">
      <c r="A64" t="s">
        <v>67</v>
      </c>
      <c r="B64">
        <f>B9+(4/0.017)*(B10*B50-B25*B51)</f>
        <v>0.5814931556194324</v>
      </c>
      <c r="C64">
        <f>C9+(4/0.017)*(C10*C50-C25*C51)</f>
        <v>-0.22505878508395022</v>
      </c>
      <c r="D64">
        <f>D9+(4/0.017)*(D10*D50-D25*D51)</f>
        <v>-0.37209769130720255</v>
      </c>
      <c r="E64">
        <f>E9+(4/0.017)*(E10*E50-E25*E51)</f>
        <v>0.6525358065306947</v>
      </c>
      <c r="F64">
        <f>F9+(4/0.017)*(F10*F50-F25*F51)</f>
        <v>-0.4774098201856848</v>
      </c>
    </row>
    <row r="65" spans="1:6" ht="12.75">
      <c r="A65" t="s">
        <v>68</v>
      </c>
      <c r="B65">
        <f>B10+(5/0.017)*(B11*B50-B26*B51)</f>
        <v>-0.1307436210870328</v>
      </c>
      <c r="C65">
        <f>C10+(5/0.017)*(C11*C50-C26*C51)</f>
        <v>-0.09253206081770683</v>
      </c>
      <c r="D65">
        <f>D10+(5/0.017)*(D11*D50-D26*D51)</f>
        <v>-0.9796799706579776</v>
      </c>
      <c r="E65">
        <f>E10+(5/0.017)*(E11*E50-E26*E51)</f>
        <v>-1.9267541372503343</v>
      </c>
      <c r="F65">
        <f>F10+(5/0.017)*(F11*F50-F26*F51)</f>
        <v>-2.726395906351752</v>
      </c>
    </row>
    <row r="66" spans="1:6" ht="12.75">
      <c r="A66" t="s">
        <v>69</v>
      </c>
      <c r="B66">
        <f>B11+(6/0.017)*(B12*B50-B27*B51)</f>
        <v>2.8879157390396317</v>
      </c>
      <c r="C66">
        <f>C11+(6/0.017)*(C12*C50-C27*C51)</f>
        <v>2.0308593544944267</v>
      </c>
      <c r="D66">
        <f>D11+(6/0.017)*(D12*D50-D27*D51)</f>
        <v>1.3807790608929893</v>
      </c>
      <c r="E66">
        <f>E11+(6/0.017)*(E12*E50-E27*E51)</f>
        <v>0.5997056071181707</v>
      </c>
      <c r="F66">
        <f>F11+(6/0.017)*(F12*F50-F27*F51)</f>
        <v>12.928883032720492</v>
      </c>
    </row>
    <row r="67" spans="1:6" ht="12.75">
      <c r="A67" t="s">
        <v>70</v>
      </c>
      <c r="B67">
        <f>B12+(7/0.017)*(B13*B50-B28*B51)</f>
        <v>-0.03808546571961429</v>
      </c>
      <c r="C67">
        <f>C12+(7/0.017)*(C13*C50-C28*C51)</f>
        <v>-0.27802830382802496</v>
      </c>
      <c r="D67">
        <f>D12+(7/0.017)*(D13*D50-D28*D51)</f>
        <v>0.058105346360127416</v>
      </c>
      <c r="E67">
        <f>E12+(7/0.017)*(E13*E50-E28*E51)</f>
        <v>-0.25349808089218345</v>
      </c>
      <c r="F67">
        <f>F12+(7/0.017)*(F13*F50-F28*F51)</f>
        <v>-0.35956691130505686</v>
      </c>
    </row>
    <row r="68" spans="1:6" ht="12.75">
      <c r="A68" t="s">
        <v>71</v>
      </c>
      <c r="B68">
        <f>B13+(8/0.017)*(B14*B50-B29*B51)</f>
        <v>0.05607604156622073</v>
      </c>
      <c r="C68">
        <f>C13+(8/0.017)*(C14*C50-C29*C51)</f>
        <v>-0.22199865508764746</v>
      </c>
      <c r="D68">
        <f>D13+(8/0.017)*(D14*D50-D29*D51)</f>
        <v>-0.16151893197202802</v>
      </c>
      <c r="E68">
        <f>E13+(8/0.017)*(E14*E50-E29*E51)</f>
        <v>0.11588565008795758</v>
      </c>
      <c r="F68">
        <f>F13+(8/0.017)*(F14*F50-F29*F51)</f>
        <v>-0.005773326850969535</v>
      </c>
    </row>
    <row r="69" spans="1:6" ht="12.75">
      <c r="A69" t="s">
        <v>72</v>
      </c>
      <c r="B69">
        <f>B14+(9/0.017)*(B15*B50-B30*B51)</f>
        <v>0.027588941497308093</v>
      </c>
      <c r="C69">
        <f>C14+(9/0.017)*(C15*C50-C30*C51)</f>
        <v>0.06312773372170027</v>
      </c>
      <c r="D69">
        <f>D14+(9/0.017)*(D15*D50-D30*D51)</f>
        <v>0.03105014794564967</v>
      </c>
      <c r="E69">
        <f>E14+(9/0.017)*(E15*E50-E30*E51)</f>
        <v>-0.015628315654567515</v>
      </c>
      <c r="F69">
        <f>F14+(9/0.017)*(F15*F50-F30*F51)</f>
        <v>0.03147546364274102</v>
      </c>
    </row>
    <row r="70" spans="1:6" ht="12.75">
      <c r="A70" t="s">
        <v>73</v>
      </c>
      <c r="B70">
        <f>B15+(10/0.017)*(B16*B50-B31*B51)</f>
        <v>-0.3145766862203978</v>
      </c>
      <c r="C70">
        <f>C15+(10/0.017)*(C16*C50-C31*C51)</f>
        <v>-0.08117217795717976</v>
      </c>
      <c r="D70">
        <f>D15+(10/0.017)*(D16*D50-D31*D51)</f>
        <v>-0.11845377369926788</v>
      </c>
      <c r="E70">
        <f>E15+(10/0.017)*(E16*E50-E31*E51)</f>
        <v>-0.1221908412039501</v>
      </c>
      <c r="F70">
        <f>F15+(10/0.017)*(F16*F50-F31*F51)</f>
        <v>-0.34400769929148134</v>
      </c>
    </row>
    <row r="71" spans="1:6" ht="12.75">
      <c r="A71" t="s">
        <v>74</v>
      </c>
      <c r="B71">
        <f>B16+(11/0.017)*(B17*B50-B32*B51)</f>
        <v>-0.024840522767129117</v>
      </c>
      <c r="C71">
        <f>C16+(11/0.017)*(C17*C50-C32*C51)</f>
        <v>-0.051905205595454265</v>
      </c>
      <c r="D71">
        <f>D16+(11/0.017)*(D17*D50-D32*D51)</f>
        <v>-0.04790611751842364</v>
      </c>
      <c r="E71">
        <f>E16+(11/0.017)*(E17*E50-E32*E51)</f>
        <v>-0.06558549636010652</v>
      </c>
      <c r="F71">
        <f>F16+(11/0.017)*(F17*F50-F32*F51)</f>
        <v>-0.0814047449144048</v>
      </c>
    </row>
    <row r="72" spans="1:6" ht="12.75">
      <c r="A72" t="s">
        <v>75</v>
      </c>
      <c r="B72">
        <f>B17+(12/0.017)*(B18*B50-B33*B51)</f>
        <v>-0.07241986700930977</v>
      </c>
      <c r="C72">
        <f>C17+(12/0.017)*(C18*C50-C33*C51)</f>
        <v>-0.034164180955349746</v>
      </c>
      <c r="D72">
        <f>D17+(12/0.017)*(D18*D50-D33*D51)</f>
        <v>-0.046380804699755696</v>
      </c>
      <c r="E72">
        <f>E17+(12/0.017)*(E18*E50-E33*E51)</f>
        <v>-0.05048427722335404</v>
      </c>
      <c r="F72">
        <f>F17+(12/0.017)*(F18*F50-F33*F51)</f>
        <v>-0.07587368913330464</v>
      </c>
    </row>
    <row r="73" spans="1:6" ht="12.75">
      <c r="A73" t="s">
        <v>76</v>
      </c>
      <c r="B73">
        <f>B18+(13/0.017)*(B19*B50-B34*B51)</f>
        <v>0.0316249898184531</v>
      </c>
      <c r="C73">
        <f>C18+(13/0.017)*(C19*C50-C34*C51)</f>
        <v>0.038624061295919415</v>
      </c>
      <c r="D73">
        <f>D18+(13/0.017)*(D19*D50-D34*D51)</f>
        <v>0.0235029108578879</v>
      </c>
      <c r="E73">
        <f>E18+(13/0.017)*(E19*E50-E34*E51)</f>
        <v>0.038007705933063636</v>
      </c>
      <c r="F73">
        <f>F18+(13/0.017)*(F19*F50-F34*F51)</f>
        <v>-0.003868944075615597</v>
      </c>
    </row>
    <row r="74" spans="1:6" ht="12.75">
      <c r="A74" t="s">
        <v>77</v>
      </c>
      <c r="B74">
        <f>B19+(14/0.017)*(B20*B50-B35*B51)</f>
        <v>-0.20171120259910164</v>
      </c>
      <c r="C74">
        <f>C19+(14/0.017)*(C20*C50-C35*C51)</f>
        <v>-0.20105779898486653</v>
      </c>
      <c r="D74">
        <f>D19+(14/0.017)*(D20*D50-D35*D51)</f>
        <v>-0.19392931655425658</v>
      </c>
      <c r="E74">
        <f>E19+(14/0.017)*(E20*E50-E35*E51)</f>
        <v>-0.17765184075532942</v>
      </c>
      <c r="F74">
        <f>F19+(14/0.017)*(F20*F50-F35*F51)</f>
        <v>-0.13987743765472666</v>
      </c>
    </row>
    <row r="75" spans="1:6" ht="12.75">
      <c r="A75" t="s">
        <v>78</v>
      </c>
      <c r="B75" s="53">
        <f>B20</f>
        <v>-0.002168622</v>
      </c>
      <c r="C75" s="53">
        <f>C20</f>
        <v>-0.004937048</v>
      </c>
      <c r="D75" s="53">
        <f>D20</f>
        <v>-0.002277736</v>
      </c>
      <c r="E75" s="53">
        <f>E20</f>
        <v>0.002191264</v>
      </c>
      <c r="F75" s="53">
        <f>F20</f>
        <v>0.00252524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86.07170555131457</v>
      </c>
      <c r="C82">
        <f>C22+(2/0.017)*(C8*C51+C23*C50)</f>
        <v>27.85292448357804</v>
      </c>
      <c r="D82">
        <f>D22+(2/0.017)*(D8*D51+D23*D50)</f>
        <v>-6.774865857589261</v>
      </c>
      <c r="E82">
        <f>E22+(2/0.017)*(E8*E51+E23*E50)</f>
        <v>-44.75792472234251</v>
      </c>
      <c r="F82">
        <f>F22+(2/0.017)*(F8*F51+F23*F50)</f>
        <v>-46.76327461247284</v>
      </c>
    </row>
    <row r="83" spans="1:6" ht="12.75">
      <c r="A83" t="s">
        <v>81</v>
      </c>
      <c r="B83">
        <f>B23+(3/0.017)*(B9*B51+B24*B50)</f>
        <v>1.71121587053255</v>
      </c>
      <c r="C83">
        <f>C23+(3/0.017)*(C9*C51+C24*C50)</f>
        <v>1.2627466512574532</v>
      </c>
      <c r="D83">
        <f>D23+(3/0.017)*(D9*D51+D24*D50)</f>
        <v>2.4637282242983196</v>
      </c>
      <c r="E83">
        <f>E23+(3/0.017)*(E9*E51+E24*E50)</f>
        <v>-0.040910740124972075</v>
      </c>
      <c r="F83">
        <f>F23+(3/0.017)*(F9*F51+F24*F50)</f>
        <v>4.27780393904746</v>
      </c>
    </row>
    <row r="84" spans="1:6" ht="12.75">
      <c r="A84" t="s">
        <v>82</v>
      </c>
      <c r="B84">
        <f>B24+(4/0.017)*(B10*B51+B25*B50)</f>
        <v>0.9789270043897464</v>
      </c>
      <c r="C84">
        <f>C24+(4/0.017)*(C10*C51+C25*C50)</f>
        <v>0.08437425130574645</v>
      </c>
      <c r="D84">
        <f>D24+(4/0.017)*(D10*D51+D25*D50)</f>
        <v>-0.35708048523992064</v>
      </c>
      <c r="E84">
        <f>E24+(4/0.017)*(E10*E51+E25*E50)</f>
        <v>2.182885448984977</v>
      </c>
      <c r="F84">
        <f>F24+(4/0.017)*(F10*F51+F25*F50)</f>
        <v>0.8292982422657244</v>
      </c>
    </row>
    <row r="85" spans="1:6" ht="12.75">
      <c r="A85" t="s">
        <v>83</v>
      </c>
      <c r="B85">
        <f>B25+(5/0.017)*(B11*B51+B26*B50)</f>
        <v>0.8832304019951874</v>
      </c>
      <c r="C85">
        <f>C25+(5/0.017)*(C11*C51+C26*C50)</f>
        <v>0.8113504830377255</v>
      </c>
      <c r="D85">
        <f>D25+(5/0.017)*(D11*D51+D26*D50)</f>
        <v>0.9119265280836243</v>
      </c>
      <c r="E85">
        <f>E25+(5/0.017)*(E11*E51+E26*E50)</f>
        <v>0.3224691436522274</v>
      </c>
      <c r="F85">
        <f>F25+(5/0.017)*(F11*F51+F26*F50)</f>
        <v>-1.0944769385119968</v>
      </c>
    </row>
    <row r="86" spans="1:6" ht="12.75">
      <c r="A86" t="s">
        <v>84</v>
      </c>
      <c r="B86">
        <f>B26+(6/0.017)*(B12*B51+B27*B50)</f>
        <v>0.6324043335059559</v>
      </c>
      <c r="C86">
        <f>C26+(6/0.017)*(C12*C51+C27*C50)</f>
        <v>0.5617795813552333</v>
      </c>
      <c r="D86">
        <f>D26+(6/0.017)*(D12*D51+D27*D50)</f>
        <v>-0.07020279195645551</v>
      </c>
      <c r="E86">
        <f>E26+(6/0.017)*(E12*E51+E27*E50)</f>
        <v>0.3913534250865506</v>
      </c>
      <c r="F86">
        <f>F26+(6/0.017)*(F12*F51+F27*F50)</f>
        <v>1.7154799516639143</v>
      </c>
    </row>
    <row r="87" spans="1:6" ht="12.75">
      <c r="A87" t="s">
        <v>85</v>
      </c>
      <c r="B87">
        <f>B27+(7/0.017)*(B13*B51+B28*B50)</f>
        <v>0.2881535871653165</v>
      </c>
      <c r="C87">
        <f>C27+(7/0.017)*(C13*C51+C28*C50)</f>
        <v>0.34013864429439805</v>
      </c>
      <c r="D87">
        <f>D27+(7/0.017)*(D13*D51+D28*D50)</f>
        <v>0.295612330856989</v>
      </c>
      <c r="E87">
        <f>E27+(7/0.017)*(E13*E51+E28*E50)</f>
        <v>0.09112476872074418</v>
      </c>
      <c r="F87">
        <f>F27+(7/0.017)*(F13*F51+F28*F50)</f>
        <v>0.6325447768184974</v>
      </c>
    </row>
    <row r="88" spans="1:6" ht="12.75">
      <c r="A88" t="s">
        <v>86</v>
      </c>
      <c r="B88">
        <f>B28+(8/0.017)*(B14*B51+B29*B50)</f>
        <v>0.332394897112917</v>
      </c>
      <c r="C88">
        <f>C28+(8/0.017)*(C14*C51+C29*C50)</f>
        <v>0.26253964274579655</v>
      </c>
      <c r="D88">
        <f>D28+(8/0.017)*(D14*D51+D29*D50)</f>
        <v>0.1470837119921235</v>
      </c>
      <c r="E88">
        <f>E28+(8/0.017)*(E14*E51+E29*E50)</f>
        <v>0.3964802466002132</v>
      </c>
      <c r="F88">
        <f>F28+(8/0.017)*(F14*F51+F29*F50)</f>
        <v>-0.1116001676265347</v>
      </c>
    </row>
    <row r="89" spans="1:6" ht="12.75">
      <c r="A89" t="s">
        <v>87</v>
      </c>
      <c r="B89">
        <f>B29+(9/0.017)*(B15*B51+B30*B50)</f>
        <v>0.09388800881026502</v>
      </c>
      <c r="C89">
        <f>C29+(9/0.017)*(C15*C51+C30*C50)</f>
        <v>-0.013145024713148892</v>
      </c>
      <c r="D89">
        <f>D29+(9/0.017)*(D15*D51+D30*D50)</f>
        <v>-0.0384297828107339</v>
      </c>
      <c r="E89">
        <f>E29+(9/0.017)*(E15*E51+E30*E50)</f>
        <v>0.025220039168979868</v>
      </c>
      <c r="F89">
        <f>F29+(9/0.017)*(F15*F51+F30*F50)</f>
        <v>-0.045192128502863096</v>
      </c>
    </row>
    <row r="90" spans="1:6" ht="12.75">
      <c r="A90" t="s">
        <v>88</v>
      </c>
      <c r="B90">
        <f>B30+(10/0.017)*(B16*B51+B31*B50)</f>
        <v>0.15781527209162158</v>
      </c>
      <c r="C90">
        <f>C30+(10/0.017)*(C16*C51+C31*C50)</f>
        <v>0.2077419321045022</v>
      </c>
      <c r="D90">
        <f>D30+(10/0.017)*(D16*D51+D31*D50)</f>
        <v>0.08576669862763202</v>
      </c>
      <c r="E90">
        <f>E30+(10/0.017)*(E16*E51+E31*E50)</f>
        <v>0.06440082559326829</v>
      </c>
      <c r="F90">
        <f>F30+(10/0.017)*(F16*F51+F31*F50)</f>
        <v>0.26886573032865535</v>
      </c>
    </row>
    <row r="91" spans="1:6" ht="12.75">
      <c r="A91" t="s">
        <v>89</v>
      </c>
      <c r="B91">
        <f>B31+(11/0.017)*(B17*B51+B32*B50)</f>
        <v>0.008574426074383872</v>
      </c>
      <c r="C91">
        <f>C31+(11/0.017)*(C17*C51+C32*C50)</f>
        <v>-0.02881161915518667</v>
      </c>
      <c r="D91">
        <f>D31+(11/0.017)*(D17*D51+D32*D50)</f>
        <v>-0.06749780785374568</v>
      </c>
      <c r="E91">
        <f>E31+(11/0.017)*(E17*E51+E32*E50)</f>
        <v>-0.02190295301350334</v>
      </c>
      <c r="F91">
        <f>F31+(11/0.017)*(F17*F51+F32*F50)</f>
        <v>0.07535729201980743</v>
      </c>
    </row>
    <row r="92" spans="1:6" ht="12.75">
      <c r="A92" t="s">
        <v>90</v>
      </c>
      <c r="B92">
        <f>B32+(12/0.017)*(B18*B51+B33*B50)</f>
        <v>0.0436236518356635</v>
      </c>
      <c r="C92">
        <f>C32+(12/0.017)*(C18*C51+C33*C50)</f>
        <v>0.06832022010119344</v>
      </c>
      <c r="D92">
        <f>D32+(12/0.017)*(D18*D51+D33*D50)</f>
        <v>0.028103406915819116</v>
      </c>
      <c r="E92">
        <f>E32+(12/0.017)*(E18*E51+E33*E50)</f>
        <v>0.04442550372695305</v>
      </c>
      <c r="F92">
        <f>F32+(12/0.017)*(F18*F51+F33*F50)</f>
        <v>-0.033580931172889975</v>
      </c>
    </row>
    <row r="93" spans="1:6" ht="12.75">
      <c r="A93" t="s">
        <v>91</v>
      </c>
      <c r="B93">
        <f>B33+(13/0.017)*(B19*B51+B34*B50)</f>
        <v>0.11358291031082868</v>
      </c>
      <c r="C93">
        <f>C33+(13/0.017)*(C19*C51+C34*C50)</f>
        <v>0.11297806342344915</v>
      </c>
      <c r="D93">
        <f>D33+(13/0.017)*(D19*D51+D34*D50)</f>
        <v>0.10183641801514828</v>
      </c>
      <c r="E93">
        <f>E33+(13/0.017)*(E19*E51+E34*E50)</f>
        <v>0.09513121558197038</v>
      </c>
      <c r="F93">
        <f>F33+(13/0.017)*(F19*F51+F34*F50)</f>
        <v>0.07173651665530387</v>
      </c>
    </row>
    <row r="94" spans="1:6" ht="12.75">
      <c r="A94" t="s">
        <v>92</v>
      </c>
      <c r="B94">
        <f>B34+(14/0.017)*(B20*B51+B35*B50)</f>
        <v>-0.002299234758972916</v>
      </c>
      <c r="C94">
        <f>C34+(14/0.017)*(C20*C51+C35*C50)</f>
        <v>0.008114986222613349</v>
      </c>
      <c r="D94">
        <f>D34+(14/0.017)*(D20*D51+D35*D50)</f>
        <v>0.0007670822526284721</v>
      </c>
      <c r="E94">
        <f>E34+(14/0.017)*(E20*E51+E35*E50)</f>
        <v>-0.0060635853542107335</v>
      </c>
      <c r="F94">
        <f>F34+(14/0.017)*(F20*F51+F35*F50)</f>
        <v>-0.03285690496715283</v>
      </c>
    </row>
    <row r="95" spans="1:6" ht="12.75">
      <c r="A95" t="s">
        <v>93</v>
      </c>
      <c r="B95" s="53">
        <f>B35</f>
        <v>-0.001492025</v>
      </c>
      <c r="C95" s="53">
        <f>C35</f>
        <v>-0.006793409</v>
      </c>
      <c r="D95" s="53">
        <f>D35</f>
        <v>-0.01042768</v>
      </c>
      <c r="E95" s="53">
        <f>E35</f>
        <v>-3.621223E-05</v>
      </c>
      <c r="F95" s="53">
        <f>F35</f>
        <v>0.007596099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3.3807835646420386</v>
      </c>
      <c r="C103">
        <f>C63*10000/C62</f>
        <v>3.389611675271185</v>
      </c>
      <c r="D103">
        <f>D63*10000/D62</f>
        <v>5.1559932949947616</v>
      </c>
      <c r="E103">
        <f>E63*10000/E62</f>
        <v>6.589313915044024</v>
      </c>
      <c r="F103">
        <f>F63*10000/F62</f>
        <v>3.9941828243092297</v>
      </c>
      <c r="G103">
        <f>AVERAGE(C103:E103)</f>
        <v>5.04497296176999</v>
      </c>
      <c r="H103">
        <f>STDEV(C103:E103)</f>
        <v>1.602737577270165</v>
      </c>
      <c r="I103">
        <f>(B103*B4+C103*C4+D103*D4+E103*E4+F103*F4)/SUM(B4:F4)</f>
        <v>4.663597096415881</v>
      </c>
      <c r="K103">
        <f>(LN(H103)+LN(H123))/2-LN(K114*K115^3)</f>
        <v>-3.5300530585959304</v>
      </c>
    </row>
    <row r="104" spans="1:11" ht="12.75">
      <c r="A104" t="s">
        <v>67</v>
      </c>
      <c r="B104">
        <f>B64*10000/B62</f>
        <v>0.5814967089765933</v>
      </c>
      <c r="C104">
        <f>C64*10000/C62</f>
        <v>-0.22505827249407795</v>
      </c>
      <c r="D104">
        <f>D64*10000/D62</f>
        <v>-0.37209946913721803</v>
      </c>
      <c r="E104">
        <f>E64*10000/E62</f>
        <v>0.6525284430053652</v>
      </c>
      <c r="F104">
        <f>F64*10000/F62</f>
        <v>-0.4774134572889863</v>
      </c>
      <c r="G104">
        <f>AVERAGE(C104:E104)</f>
        <v>0.018456900458023062</v>
      </c>
      <c r="H104">
        <f>STDEV(C104:E104)</f>
        <v>0.5540219482825893</v>
      </c>
      <c r="I104">
        <f>(B104*B4+C104*C4+D104*D4+E104*E4+F104*F4)/SUM(B4:F4)</f>
        <v>0.034160872581361836</v>
      </c>
      <c r="K104">
        <f>(LN(H104)+LN(H124))/2-LN(K114*K115^4)</f>
        <v>-3.429849031914463</v>
      </c>
    </row>
    <row r="105" spans="1:11" ht="12.75">
      <c r="A105" t="s">
        <v>68</v>
      </c>
      <c r="B105">
        <f>B65*10000/B62</f>
        <v>-0.13074442002813425</v>
      </c>
      <c r="C105">
        <f>C65*10000/C62</f>
        <v>-0.09253185006833653</v>
      </c>
      <c r="D105">
        <f>D65*10000/D62</f>
        <v>-0.9796846514299846</v>
      </c>
      <c r="E105">
        <f>E65*10000/E62</f>
        <v>-1.9267323948375021</v>
      </c>
      <c r="F105">
        <f>F65*10000/F62</f>
        <v>-2.7264166771510383</v>
      </c>
      <c r="G105">
        <f>AVERAGE(C105:E105)</f>
        <v>-0.9996496321119411</v>
      </c>
      <c r="H105">
        <f>STDEV(C105:E105)</f>
        <v>0.9172632446294244</v>
      </c>
      <c r="I105">
        <f>(B105*B4+C105*C4+D105*D4+E105*E4+F105*F4)/SUM(B4:F4)</f>
        <v>-1.1035973831815329</v>
      </c>
      <c r="K105">
        <f>(LN(H105)+LN(H125))/2-LN(K114*K115^5)</f>
        <v>-3.31617512301771</v>
      </c>
    </row>
    <row r="106" spans="1:11" ht="12.75">
      <c r="A106" t="s">
        <v>69</v>
      </c>
      <c r="B106">
        <f>B66*10000/B62</f>
        <v>2.8879333863601073</v>
      </c>
      <c r="C106">
        <f>C66*10000/C62</f>
        <v>2.0308547290454055</v>
      </c>
      <c r="D106">
        <f>D66*10000/D62</f>
        <v>1.3807856580595843</v>
      </c>
      <c r="E106">
        <f>E66*10000/E62</f>
        <v>0.5996988397540137</v>
      </c>
      <c r="F106">
        <f>F66*10000/F62</f>
        <v>12.928981530240183</v>
      </c>
      <c r="G106">
        <f>AVERAGE(C106:E106)</f>
        <v>1.337113075619668</v>
      </c>
      <c r="H106">
        <f>STDEV(C106:E106)</f>
        <v>0.7165767688852931</v>
      </c>
      <c r="I106">
        <f>(B106*B4+C106*C4+D106*D4+E106*E4+F106*F4)/SUM(B4:F4)</f>
        <v>3.105958434997932</v>
      </c>
      <c r="K106">
        <f>(LN(H106)+LN(H126))/2-LN(K114*K115^6)</f>
        <v>-2.830182215699745</v>
      </c>
    </row>
    <row r="107" spans="1:11" ht="12.75">
      <c r="A107" t="s">
        <v>70</v>
      </c>
      <c r="B107">
        <f>B67*10000/B62</f>
        <v>-0.03808569845023379</v>
      </c>
      <c r="C107">
        <f>C67*10000/C62</f>
        <v>-0.27802767059572214</v>
      </c>
      <c r="D107">
        <f>D67*10000/D62</f>
        <v>0.05810562397923453</v>
      </c>
      <c r="E107">
        <f>E67*10000/E62</f>
        <v>-0.2534952202989088</v>
      </c>
      <c r="F107">
        <f>F67*10000/F62</f>
        <v>-0.35956965063287327</v>
      </c>
      <c r="G107">
        <f>AVERAGE(C107:E107)</f>
        <v>-0.15780575563846547</v>
      </c>
      <c r="H107">
        <f>STDEV(C107:E107)</f>
        <v>0.18738664084108375</v>
      </c>
      <c r="I107">
        <f>(B107*B4+C107*C4+D107*D4+E107*E4+F107*F4)/SUM(B4:F4)</f>
        <v>-0.16735361801382007</v>
      </c>
      <c r="K107">
        <f>(LN(H107)+LN(H127))/2-LN(K114*K115^7)</f>
        <v>-3.360065129399408</v>
      </c>
    </row>
    <row r="108" spans="1:9" ht="12.75">
      <c r="A108" t="s">
        <v>71</v>
      </c>
      <c r="B108">
        <f>B68*10000/B62</f>
        <v>0.05607638423268538</v>
      </c>
      <c r="C108">
        <f>C68*10000/C62</f>
        <v>-0.22199814946747265</v>
      </c>
      <c r="D108">
        <f>D68*10000/D62</f>
        <v>-0.16151970368658586</v>
      </c>
      <c r="E108">
        <f>E68*10000/E62</f>
        <v>0.11588434237899937</v>
      </c>
      <c r="F108">
        <f>F68*10000/F62</f>
        <v>-0.005773370834535148</v>
      </c>
      <c r="G108">
        <f>AVERAGE(C108:E108)</f>
        <v>-0.08921117025835305</v>
      </c>
      <c r="H108">
        <f>STDEV(C108:E108)</f>
        <v>0.18017363175282253</v>
      </c>
      <c r="I108">
        <f>(B108*B4+C108*C4+D108*D4+E108*E4+F108*F4)/SUM(B4:F4)</f>
        <v>-0.05700940225242706</v>
      </c>
    </row>
    <row r="109" spans="1:9" ht="12.75">
      <c r="A109" t="s">
        <v>72</v>
      </c>
      <c r="B109">
        <f>B69*10000/B62</f>
        <v>0.027589110086330828</v>
      </c>
      <c r="C109">
        <f>C69*10000/C62</f>
        <v>0.06312758994310058</v>
      </c>
      <c r="D109">
        <f>D69*10000/D62</f>
        <v>0.031050296298854467</v>
      </c>
      <c r="E109">
        <f>E69*10000/E62</f>
        <v>-0.015628139297198265</v>
      </c>
      <c r="F109">
        <f>F69*10000/F62</f>
        <v>0.03147570343569855</v>
      </c>
      <c r="G109">
        <f>AVERAGE(C109:E109)</f>
        <v>0.026183248981585597</v>
      </c>
      <c r="H109">
        <f>STDEV(C109:E109)</f>
        <v>0.03960280715093585</v>
      </c>
      <c r="I109">
        <f>(B109*B4+C109*C4+D109*D4+E109*E4+F109*F4)/SUM(B4:F4)</f>
        <v>0.02709113287602427</v>
      </c>
    </row>
    <row r="110" spans="1:11" ht="12.75">
      <c r="A110" t="s">
        <v>73</v>
      </c>
      <c r="B110">
        <f>B70*10000/B62</f>
        <v>-0.31457860851872554</v>
      </c>
      <c r="C110">
        <f>C70*10000/C62</f>
        <v>-0.08117199308087594</v>
      </c>
      <c r="D110">
        <f>D70*10000/D62</f>
        <v>-0.11845433965460499</v>
      </c>
      <c r="E110">
        <f>E70*10000/E62</f>
        <v>-0.12218946234420748</v>
      </c>
      <c r="F110">
        <f>F70*10000/F62</f>
        <v>-0.34401032008285587</v>
      </c>
      <c r="G110">
        <f>AVERAGE(C110:E110)</f>
        <v>-0.10727193169322946</v>
      </c>
      <c r="H110">
        <f>STDEV(C110:E110)</f>
        <v>0.022680231084648773</v>
      </c>
      <c r="I110">
        <f>(B110*B4+C110*C4+D110*D4+E110*E4+F110*F4)/SUM(B4:F4)</f>
        <v>-0.16887170992992845</v>
      </c>
      <c r="K110">
        <f>EXP(AVERAGE(K103:K107))</f>
        <v>0.0371324172070617</v>
      </c>
    </row>
    <row r="111" spans="1:9" ht="12.75">
      <c r="A111" t="s">
        <v>74</v>
      </c>
      <c r="B111">
        <f>B71*10000/B62</f>
        <v>-0.02484067456126221</v>
      </c>
      <c r="C111">
        <f>C71*10000/C62</f>
        <v>-0.05190508737708435</v>
      </c>
      <c r="D111">
        <f>D71*10000/D62</f>
        <v>-0.047906346407061325</v>
      </c>
      <c r="E111">
        <f>E71*10000/E62</f>
        <v>-0.0655847562620784</v>
      </c>
      <c r="F111">
        <f>F71*10000/F62</f>
        <v>-0.08140536508905136</v>
      </c>
      <c r="G111">
        <f>AVERAGE(C111:E111)</f>
        <v>-0.05513206334874136</v>
      </c>
      <c r="H111">
        <f>STDEV(C111:E111)</f>
        <v>0.00927046785182548</v>
      </c>
      <c r="I111">
        <f>(B111*B4+C111*C4+D111*D4+E111*E4+F111*F4)/SUM(B4:F4)</f>
        <v>-0.05423876903394174</v>
      </c>
    </row>
    <row r="112" spans="1:9" ht="12.75">
      <c r="A112" t="s">
        <v>75</v>
      </c>
      <c r="B112">
        <f>B72*10000/B62</f>
        <v>-0.0724203095487456</v>
      </c>
      <c r="C112">
        <f>C72*10000/C62</f>
        <v>-0.03416410314362093</v>
      </c>
      <c r="D112">
        <f>D72*10000/D62</f>
        <v>-0.046381026300664985</v>
      </c>
      <c r="E112">
        <f>E72*10000/E62</f>
        <v>-0.050483707534686596</v>
      </c>
      <c r="F112">
        <f>F72*10000/F62</f>
        <v>-0.07587426717010569</v>
      </c>
      <c r="G112">
        <f>AVERAGE(C112:E112)</f>
        <v>-0.043676278992990834</v>
      </c>
      <c r="H112">
        <f>STDEV(C112:E112)</f>
        <v>0.00848935305950936</v>
      </c>
      <c r="I112">
        <f>(B112*B4+C112*C4+D112*D4+E112*E4+F112*F4)/SUM(B4:F4)</f>
        <v>-0.05213365772528884</v>
      </c>
    </row>
    <row r="113" spans="1:9" ht="12.75">
      <c r="A113" t="s">
        <v>76</v>
      </c>
      <c r="B113">
        <f>B73*10000/B62</f>
        <v>0.03162518307074327</v>
      </c>
      <c r="C113">
        <f>C73*10000/C62</f>
        <v>0.03862397332644673</v>
      </c>
      <c r="D113">
        <f>D73*10000/D62</f>
        <v>0.023503023151463888</v>
      </c>
      <c r="E113">
        <f>E73*10000/E62</f>
        <v>0.03800727703597852</v>
      </c>
      <c r="F113">
        <f>F73*10000/F62</f>
        <v>-0.003868973550814213</v>
      </c>
      <c r="G113">
        <f>AVERAGE(C113:E113)</f>
        <v>0.03337809117129638</v>
      </c>
      <c r="H113">
        <f>STDEV(C113:E113)</f>
        <v>0.008557616775475998</v>
      </c>
      <c r="I113">
        <f>(B113*B4+C113*C4+D113*D4+E113*E4+F113*F4)/SUM(B4:F4)</f>
        <v>0.02816486178947867</v>
      </c>
    </row>
    <row r="114" spans="1:11" ht="12.75">
      <c r="A114" t="s">
        <v>77</v>
      </c>
      <c r="B114">
        <f>B74*10000/B62</f>
        <v>-0.20171243520509066</v>
      </c>
      <c r="C114">
        <f>C74*10000/C62</f>
        <v>-0.20105734105921186</v>
      </c>
      <c r="D114">
        <f>D74*10000/D62</f>
        <v>-0.19393024312103702</v>
      </c>
      <c r="E114">
        <f>E74*10000/E62</f>
        <v>-0.1776498360472105</v>
      </c>
      <c r="F114">
        <f>F74*10000/F62</f>
        <v>-0.1398785032982656</v>
      </c>
      <c r="G114">
        <f>AVERAGE(C114:E114)</f>
        <v>-0.19087914007581977</v>
      </c>
      <c r="H114">
        <f>STDEV(C114:E114)</f>
        <v>0.011998322593851439</v>
      </c>
      <c r="I114">
        <f>(B114*B4+C114*C4+D114*D4+E114*E4+F114*F4)/SUM(B4:F4)</f>
        <v>-0.1856573273490567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-0.002168635251898906</v>
      </c>
      <c r="C115">
        <f>C75*10000/C62</f>
        <v>-0.004937036755467587</v>
      </c>
      <c r="D115">
        <f>D75*10000/D62</f>
        <v>-0.0022777468826996852</v>
      </c>
      <c r="E115">
        <f>E75*10000/E62</f>
        <v>0.0021912392727316933</v>
      </c>
      <c r="F115">
        <f>F75*10000/F62</f>
        <v>0.002525259238311306</v>
      </c>
      <c r="G115">
        <f>AVERAGE(C115:E115)</f>
        <v>-0.001674514788478526</v>
      </c>
      <c r="H115">
        <f>STDEV(C115:E115)</f>
        <v>0.0036022210514034202</v>
      </c>
      <c r="I115">
        <f>(B115*B4+C115*C4+D115*D4+E115*E4+F115*F4)/SUM(B4:F4)</f>
        <v>-0.0011867150702450703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86.07223151367253</v>
      </c>
      <c r="C122">
        <f>C82*10000/C62</f>
        <v>27.85286104625433</v>
      </c>
      <c r="D122">
        <f>D82*10000/D62</f>
        <v>-6.7748982269378315</v>
      </c>
      <c r="E122">
        <f>E82*10000/E62</f>
        <v>-44.757419652568416</v>
      </c>
      <c r="F122">
        <f>F82*10000/F62</f>
        <v>-46.763630874228035</v>
      </c>
      <c r="G122">
        <f>AVERAGE(C122:E122)</f>
        <v>-7.89315227775064</v>
      </c>
      <c r="H122">
        <f>STDEV(C122:E122)</f>
        <v>36.31805453052348</v>
      </c>
      <c r="I122">
        <f>(B122*B4+C122*C4+D122*D4+E122*E4+F122*F4)/SUM(B4:F4)</f>
        <v>0.5598703965271772</v>
      </c>
    </row>
    <row r="123" spans="1:9" ht="12.75">
      <c r="A123" t="s">
        <v>81</v>
      </c>
      <c r="B123">
        <f>B83*10000/B62</f>
        <v>1.711226327338634</v>
      </c>
      <c r="C123">
        <f>C83*10000/C62</f>
        <v>1.2627437752482167</v>
      </c>
      <c r="D123">
        <f>D83*10000/D62</f>
        <v>2.463739995642484</v>
      </c>
      <c r="E123">
        <f>E83*10000/E62</f>
        <v>-0.04091027846866426</v>
      </c>
      <c r="F123">
        <f>F83*10000/F62</f>
        <v>4.277836529107765</v>
      </c>
      <c r="G123">
        <f>AVERAGE(C123:E123)</f>
        <v>1.2285244974740122</v>
      </c>
      <c r="H123">
        <f>STDEV(C123:E123)</f>
        <v>1.2526757234535217</v>
      </c>
      <c r="I123">
        <f>(B123*B4+C123*C4+D123*D4+E123*E4+F123*F4)/SUM(B4:F4)</f>
        <v>1.704437435723905</v>
      </c>
    </row>
    <row r="124" spans="1:9" ht="12.75">
      <c r="A124" t="s">
        <v>82</v>
      </c>
      <c r="B124">
        <f>B84*10000/B62</f>
        <v>0.9789329863643362</v>
      </c>
      <c r="C124">
        <f>C84*10000/C62</f>
        <v>0.08437405913645751</v>
      </c>
      <c r="D124">
        <f>D84*10000/D62</f>
        <v>-0.3570821913198546</v>
      </c>
      <c r="E124">
        <f>E84*10000/E62</f>
        <v>2.1828608162642373</v>
      </c>
      <c r="F124">
        <f>F84*10000/F62</f>
        <v>0.8293045601989704</v>
      </c>
      <c r="G124">
        <f>AVERAGE(C124:E124)</f>
        <v>0.6367175613602801</v>
      </c>
      <c r="H124">
        <f>STDEV(C124:E124)</f>
        <v>1.3570704214522138</v>
      </c>
      <c r="I124">
        <f>(B124*B4+C124*C4+D124*D4+E124*E4+F124*F4)/SUM(B4:F4)</f>
        <v>0.7121997635018937</v>
      </c>
    </row>
    <row r="125" spans="1:9" ht="12.75">
      <c r="A125" t="s">
        <v>83</v>
      </c>
      <c r="B125">
        <f>B85*10000/B62</f>
        <v>0.8832357991921164</v>
      </c>
      <c r="C125">
        <f>C85*10000/C62</f>
        <v>0.8113486351203455</v>
      </c>
      <c r="D125">
        <f>D85*10000/D62</f>
        <v>0.9119308851392884</v>
      </c>
      <c r="E125">
        <f>E85*10000/E62</f>
        <v>0.32246550475657826</v>
      </c>
      <c r="F125">
        <f>F85*10000/F62</f>
        <v>-1.094485276685026</v>
      </c>
      <c r="G125">
        <f>AVERAGE(C125:E125)</f>
        <v>0.6819150083387373</v>
      </c>
      <c r="H125">
        <f>STDEV(C125:E125)</f>
        <v>0.3153286483556703</v>
      </c>
      <c r="I125">
        <f>(B125*B4+C125*C4+D125*D4+E125*E4+F125*F4)/SUM(B4:F4)</f>
        <v>0.4744786362838042</v>
      </c>
    </row>
    <row r="126" spans="1:9" ht="12.75">
      <c r="A126" t="s">
        <v>84</v>
      </c>
      <c r="B126">
        <f>B86*10000/B62</f>
        <v>0.6324081979684097</v>
      </c>
      <c r="C126">
        <f>C86*10000/C62</f>
        <v>0.5617783018560849</v>
      </c>
      <c r="D126">
        <f>D86*10000/D62</f>
        <v>-0.07020312737544258</v>
      </c>
      <c r="E126">
        <f>E86*10000/E62</f>
        <v>0.3913490088678089</v>
      </c>
      <c r="F126">
        <f>F86*10000/F62</f>
        <v>1.7154930208919281</v>
      </c>
      <c r="G126">
        <f>AVERAGE(C126:E126)</f>
        <v>0.2943080611161504</v>
      </c>
      <c r="H126">
        <f>STDEV(C126:E126)</f>
        <v>0.3269752909300428</v>
      </c>
      <c r="I126">
        <f>(B126*B4+C126*C4+D126*D4+E126*E4+F126*F4)/SUM(B4:F4)</f>
        <v>0.5327065931930702</v>
      </c>
    </row>
    <row r="127" spans="1:9" ht="12.75">
      <c r="A127" t="s">
        <v>85</v>
      </c>
      <c r="B127">
        <f>B87*10000/B62</f>
        <v>0.28815534799878895</v>
      </c>
      <c r="C127">
        <f>C87*10000/C62</f>
        <v>0.34013786960069226</v>
      </c>
      <c r="D127">
        <f>D87*10000/D62</f>
        <v>0.2956137432507958</v>
      </c>
      <c r="E127">
        <f>E87*10000/E62</f>
        <v>0.09112374042538336</v>
      </c>
      <c r="F127">
        <f>F87*10000/F62</f>
        <v>0.6325495958033588</v>
      </c>
      <c r="G127">
        <f>AVERAGE(C127:E127)</f>
        <v>0.24229178442562382</v>
      </c>
      <c r="H127">
        <f>STDEV(C127:E127)</f>
        <v>0.13279470095583387</v>
      </c>
      <c r="I127">
        <f>(B127*B4+C127*C4+D127*D4+E127*E4+F127*F4)/SUM(B4:F4)</f>
        <v>0.30091196584492386</v>
      </c>
    </row>
    <row r="128" spans="1:9" ht="12.75">
      <c r="A128" t="s">
        <v>86</v>
      </c>
      <c r="B128">
        <f>B88*10000/B62</f>
        <v>0.3323969282938114</v>
      </c>
      <c r="C128">
        <f>C88*10000/C62</f>
        <v>0.2625390447901918</v>
      </c>
      <c r="D128">
        <f>D88*10000/D62</f>
        <v>0.14708441473724682</v>
      </c>
      <c r="E128">
        <f>E88*10000/E62</f>
        <v>0.39647577252797184</v>
      </c>
      <c r="F128">
        <f>F88*10000/F62</f>
        <v>-0.11160101784226334</v>
      </c>
      <c r="G128">
        <f>AVERAGE(C128:E128)</f>
        <v>0.26869974401847013</v>
      </c>
      <c r="H128">
        <f>STDEV(C128:E128)</f>
        <v>0.12480976723162068</v>
      </c>
      <c r="I128">
        <f>(B128*B4+C128*C4+D128*D4+E128*E4+F128*F4)/SUM(B4:F4)</f>
        <v>0.22731139462548292</v>
      </c>
    </row>
    <row r="129" spans="1:9" ht="12.75">
      <c r="A129" t="s">
        <v>87</v>
      </c>
      <c r="B129">
        <f>B89*10000/B62</f>
        <v>0.09388858253606937</v>
      </c>
      <c r="C129">
        <f>C89*10000/C62</f>
        <v>-0.013144994774275207</v>
      </c>
      <c r="D129">
        <f>D89*10000/D62</f>
        <v>-0.03842996642278784</v>
      </c>
      <c r="E129">
        <f>E89*10000/E62</f>
        <v>0.025219754574026806</v>
      </c>
      <c r="F129">
        <f>F89*10000/F62</f>
        <v>-0.04519247279498453</v>
      </c>
      <c r="G129">
        <f>AVERAGE(C129:E129)</f>
        <v>-0.008785068874345414</v>
      </c>
      <c r="H129">
        <f>STDEV(C129:E129)</f>
        <v>0.032048064857846656</v>
      </c>
      <c r="I129">
        <f>(B129*B4+C129*C4+D129*D4+E129*E4+F129*F4)/SUM(B4:F4)</f>
        <v>0.0012651197438842859</v>
      </c>
    </row>
    <row r="130" spans="1:9" ht="12.75">
      <c r="A130" t="s">
        <v>88</v>
      </c>
      <c r="B130">
        <f>B90*10000/B62</f>
        <v>0.15781623646071477</v>
      </c>
      <c r="C130">
        <f>C90*10000/C62</f>
        <v>0.20774145895518523</v>
      </c>
      <c r="D130">
        <f>D90*10000/D62</f>
        <v>0.0857671084087586</v>
      </c>
      <c r="E130">
        <f>E90*10000/E62</f>
        <v>0.06440009886363024</v>
      </c>
      <c r="F130">
        <f>F90*10000/F62</f>
        <v>0.2688677786577724</v>
      </c>
      <c r="G130">
        <f>AVERAGE(C130:E130)</f>
        <v>0.11930288874252469</v>
      </c>
      <c r="H130">
        <f>STDEV(C130:E130)</f>
        <v>0.07733157699265011</v>
      </c>
      <c r="I130">
        <f>(B130*B4+C130*C4+D130*D4+E130*E4+F130*F4)/SUM(B4:F4)</f>
        <v>0.14481620098964623</v>
      </c>
    </row>
    <row r="131" spans="1:9" ht="12.75">
      <c r="A131" t="s">
        <v>89</v>
      </c>
      <c r="B131">
        <f>B91*10000/B62</f>
        <v>0.008574478470526455</v>
      </c>
      <c r="C131">
        <f>C91*10000/C62</f>
        <v>-0.028811553534357083</v>
      </c>
      <c r="D131">
        <f>D91*10000/D62</f>
        <v>-0.0674981303487022</v>
      </c>
      <c r="E131">
        <f>E91*10000/E62</f>
        <v>-0.02190270585013285</v>
      </c>
      <c r="F131">
        <f>F91*10000/F62</f>
        <v>0.07535786612248402</v>
      </c>
      <c r="G131">
        <f>AVERAGE(C131:E131)</f>
        <v>-0.03940412991106404</v>
      </c>
      <c r="H131">
        <f>STDEV(C131:E131)</f>
        <v>0.02457412642442173</v>
      </c>
      <c r="I131">
        <f>(B131*B4+C131*C4+D131*D4+E131*E4+F131*F4)/SUM(B4:F4)</f>
        <v>-0.017154189619941005</v>
      </c>
    </row>
    <row r="132" spans="1:9" ht="12.75">
      <c r="A132" t="s">
        <v>90</v>
      </c>
      <c r="B132">
        <f>B92*10000/B62</f>
        <v>0.043623918408733434</v>
      </c>
      <c r="C132">
        <f>C92*10000/C62</f>
        <v>0.06832006449627946</v>
      </c>
      <c r="D132">
        <f>D92*10000/D62</f>
        <v>0.028103541189913043</v>
      </c>
      <c r="E132">
        <f>E92*10000/E62</f>
        <v>0.04442500240837605</v>
      </c>
      <c r="F132">
        <f>F92*10000/F62</f>
        <v>-0.03358118700616041</v>
      </c>
      <c r="G132">
        <f>AVERAGE(C132:E132)</f>
        <v>0.046949536031522854</v>
      </c>
      <c r="H132">
        <f>STDEV(C132:E132)</f>
        <v>0.020226767888708194</v>
      </c>
      <c r="I132">
        <f>(B132*B4+C132*C4+D132*D4+E132*E4+F132*F4)/SUM(B4:F4)</f>
        <v>0.035745040972381736</v>
      </c>
    </row>
    <row r="133" spans="1:9" ht="12.75">
      <c r="A133" t="s">
        <v>91</v>
      </c>
      <c r="B133">
        <f>B93*10000/B62</f>
        <v>0.11358360438717989</v>
      </c>
      <c r="C133">
        <f>C93*10000/C62</f>
        <v>0.11297780610662823</v>
      </c>
      <c r="D133">
        <f>D93*10000/D62</f>
        <v>0.10183690457511585</v>
      </c>
      <c r="E133">
        <f>E93*10000/E62</f>
        <v>0.09513014207595193</v>
      </c>
      <c r="F133">
        <f>F93*10000/F62</f>
        <v>0.0717370631734326</v>
      </c>
      <c r="G133">
        <f>AVERAGE(C133:E133)</f>
        <v>0.103314950919232</v>
      </c>
      <c r="H133">
        <f>STDEV(C133:E133)</f>
        <v>0.009015167418550204</v>
      </c>
      <c r="I133">
        <f>(B133*B4+C133*C4+D133*D4+E133*E4+F133*F4)/SUM(B4:F4)</f>
        <v>0.10059898021735116</v>
      </c>
    </row>
    <row r="134" spans="1:9" ht="12.75">
      <c r="A134" t="s">
        <v>92</v>
      </c>
      <c r="B134">
        <f>B94*10000/B62</f>
        <v>-0.0022992488090132586</v>
      </c>
      <c r="C134">
        <f>C94*10000/C62</f>
        <v>0.008114967740065556</v>
      </c>
      <c r="D134">
        <f>D94*10000/D62</f>
        <v>0.0007670859176387232</v>
      </c>
      <c r="E134">
        <f>E94*10000/E62</f>
        <v>-0.006063516929820996</v>
      </c>
      <c r="F134">
        <f>F94*10000/F62</f>
        <v>-0.03285715528449546</v>
      </c>
      <c r="G134">
        <f>AVERAGE(C134:E134)</f>
        <v>0.0009395122426277611</v>
      </c>
      <c r="H134">
        <f>STDEV(C134:E134)</f>
        <v>0.0070908148341156055</v>
      </c>
      <c r="I134">
        <f>(B134*B4+C134*C4+D134*D4+E134*E4+F134*F4)/SUM(B4:F4)</f>
        <v>-0.004031566428386109</v>
      </c>
    </row>
    <row r="135" spans="1:9" ht="12.75">
      <c r="A135" t="s">
        <v>93</v>
      </c>
      <c r="B135">
        <f>B95*10000/B62</f>
        <v>-0.0014920341173862784</v>
      </c>
      <c r="C135">
        <f>C95*10000/C62</f>
        <v>-0.006793393527452903</v>
      </c>
      <c r="D135">
        <f>D95*10000/D62</f>
        <v>-0.010427729821976671</v>
      </c>
      <c r="E135">
        <f>E95*10000/E62</f>
        <v>-3.621182136392183E-05</v>
      </c>
      <c r="F135">
        <f>F95*10000/F62</f>
        <v>0.0075961568701894775</v>
      </c>
      <c r="G135">
        <f>AVERAGE(C135:E135)</f>
        <v>-0.005752445056931166</v>
      </c>
      <c r="H135">
        <f>STDEV(C135:E135)</f>
        <v>0.005273385238912083</v>
      </c>
      <c r="I135">
        <f>(B135*B4+C135*C4+D135*D4+E135*E4+F135*F4)/SUM(B4:F4)</f>
        <v>-0.003355671297432316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2004-09-23T13:27:38Z</cp:lastPrinted>
  <dcterms:created xsi:type="dcterms:W3CDTF">2004-09-23T13:27:38Z</dcterms:created>
  <dcterms:modified xsi:type="dcterms:W3CDTF">2004-09-27T15:42:35Z</dcterms:modified>
  <cp:category/>
  <cp:version/>
  <cp:contentType/>
  <cp:contentStatus/>
</cp:coreProperties>
</file>