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<sst xmlns="http://schemas.openxmlformats.org/spreadsheetml/2006/main" count="202" uniqueCount="97">
  <si>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27/09/2004       12:07:32</t>
  </si>
  <si>
    <t>LISSNER</t>
  </si>
  <si>
    <t>HCMQAP328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</si>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</sst>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55437"/>
        <c:crosses val="autoZero"/>
        <c:auto val="1"/>
        <c:lblOffset val="100"/>
        <c:noMultiLvlLbl val="0"/>
      </c:catAx>
      <c:valAx>
        <c:axId val="5755543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47372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-0.003755</v>
      </c>
      <c r="D4" s="13">
        <v>-0.003757</v>
      </c>
      <c r="E4" s="13">
        <v>-0.003755</v>
      </c>
      <c r="F4" s="24">
        <v>-0.002081</v>
      </c>
      <c r="G4" s="34">
        <v>-0.011705</v>
      </c>
    </row>
    <row r="5" spans="1:7" ht="12.75" thickBot="1">
      <c r="A5" s="44" t="s">
        <v>13</v>
      </c>
      <c r="B5" s="45">
        <v>5.171016</v>
      </c>
      <c r="C5" s="46">
        <v>1.292597</v>
      </c>
      <c r="D5" s="46">
        <v>-0.435633</v>
      </c>
      <c r="E5" s="46">
        <v>-1.94958</v>
      </c>
      <c r="F5" s="47">
        <v>-3.629904</v>
      </c>
      <c r="G5" s="48">
        <v>4.14456</v>
      </c>
    </row>
    <row r="6" spans="1:7" ht="12.75" thickTop="1">
      <c r="A6" s="6" t="s">
        <v>14</v>
      </c>
      <c r="B6" s="39">
        <v>77.16593</v>
      </c>
      <c r="C6" s="40">
        <v>-59.42851</v>
      </c>
      <c r="D6" s="40">
        <v>49.01205</v>
      </c>
      <c r="E6" s="40">
        <v>14.67248</v>
      </c>
      <c r="F6" s="41">
        <v>-91.50219</v>
      </c>
      <c r="G6" s="42">
        <v>0.006930641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1.256163</v>
      </c>
      <c r="C8" s="50">
        <v>3.489881</v>
      </c>
      <c r="D8" s="50">
        <v>5.240657</v>
      </c>
      <c r="E8" s="50">
        <v>0.803183</v>
      </c>
      <c r="F8" s="51">
        <v>0.7757143</v>
      </c>
      <c r="G8" s="35">
        <v>2.57945</v>
      </c>
    </row>
    <row r="9" spans="1:7" ht="12">
      <c r="A9" s="20" t="s">
        <v>17</v>
      </c>
      <c r="B9" s="29">
        <v>-0.08616783</v>
      </c>
      <c r="C9" s="14">
        <v>0.4273074</v>
      </c>
      <c r="D9" s="14">
        <v>0.2268558</v>
      </c>
      <c r="E9" s="14">
        <v>0.02887475</v>
      </c>
      <c r="F9" s="25">
        <v>-0.9339222</v>
      </c>
      <c r="G9" s="35">
        <v>0.02731722</v>
      </c>
    </row>
    <row r="10" spans="1:7" ht="12">
      <c r="A10" s="20" t="s">
        <v>18</v>
      </c>
      <c r="B10" s="29">
        <v>0.1061493</v>
      </c>
      <c r="C10" s="14">
        <v>-0.4599993</v>
      </c>
      <c r="D10" s="14">
        <v>-0.878574</v>
      </c>
      <c r="E10" s="14">
        <v>0.05846614</v>
      </c>
      <c r="F10" s="25">
        <v>-1.031485</v>
      </c>
      <c r="G10" s="35">
        <v>-0.430207</v>
      </c>
    </row>
    <row r="11" spans="1:7" ht="12">
      <c r="A11" s="21" t="s">
        <v>19</v>
      </c>
      <c r="B11" s="52">
        <v>1.188736</v>
      </c>
      <c r="C11" s="53">
        <v>0.4619987</v>
      </c>
      <c r="D11" s="53">
        <v>-0.2770807</v>
      </c>
      <c r="E11" s="53">
        <v>-0.02228304</v>
      </c>
      <c r="F11" s="54">
        <v>11.31813</v>
      </c>
      <c r="G11" s="37">
        <v>1.720324</v>
      </c>
    </row>
    <row r="12" spans="1:7" ht="12">
      <c r="A12" s="20" t="s">
        <v>20</v>
      </c>
      <c r="B12" s="29">
        <v>-0.206377</v>
      </c>
      <c r="C12" s="14">
        <v>-0.0560007</v>
      </c>
      <c r="D12" s="14">
        <v>0.03930058</v>
      </c>
      <c r="E12" s="14">
        <v>-0.3430116</v>
      </c>
      <c r="F12" s="25">
        <v>-0.2468093</v>
      </c>
      <c r="G12" s="35">
        <v>-0.1493375</v>
      </c>
    </row>
    <row r="13" spans="1:7" ht="12">
      <c r="A13" s="20" t="s">
        <v>21</v>
      </c>
      <c r="B13" s="29">
        <v>-0.009207456</v>
      </c>
      <c r="C13" s="14">
        <v>-0.03359641</v>
      </c>
      <c r="D13" s="14">
        <v>0.02623987</v>
      </c>
      <c r="E13" s="14">
        <v>-0.03832899</v>
      </c>
      <c r="F13" s="25">
        <v>-0.008800198</v>
      </c>
      <c r="G13" s="35">
        <v>-0.01349757</v>
      </c>
    </row>
    <row r="14" spans="1:7" ht="12">
      <c r="A14" s="20" t="s">
        <v>22</v>
      </c>
      <c r="B14" s="29">
        <v>-0.02706421</v>
      </c>
      <c r="C14" s="14">
        <v>-0.1155077</v>
      </c>
      <c r="D14" s="14">
        <v>-0.1433392</v>
      </c>
      <c r="E14" s="14">
        <v>-0.01127597</v>
      </c>
      <c r="F14" s="25">
        <v>0.09369247</v>
      </c>
      <c r="G14" s="35">
        <v>-0.05642873</v>
      </c>
    </row>
    <row r="15" spans="1:7" ht="12">
      <c r="A15" s="21" t="s">
        <v>23</v>
      </c>
      <c r="B15" s="31">
        <v>-0.4378842</v>
      </c>
      <c r="C15" s="16">
        <v>-0.1286946</v>
      </c>
      <c r="D15" s="16">
        <v>-0.1123497</v>
      </c>
      <c r="E15" s="16">
        <v>-0.1474691</v>
      </c>
      <c r="F15" s="27">
        <v>-0.4288718</v>
      </c>
      <c r="G15" s="37">
        <v>-0.2140851</v>
      </c>
    </row>
    <row r="16" spans="1:7" ht="12">
      <c r="A16" s="20" t="s">
        <v>24</v>
      </c>
      <c r="B16" s="29">
        <v>-0.03081428</v>
      </c>
      <c r="C16" s="14">
        <v>-0.005942632</v>
      </c>
      <c r="D16" s="14">
        <v>0.002140869</v>
      </c>
      <c r="E16" s="14">
        <v>-0.03111596</v>
      </c>
      <c r="F16" s="25">
        <v>-0.00128598</v>
      </c>
      <c r="G16" s="35">
        <v>-0.01303556</v>
      </c>
    </row>
    <row r="17" spans="1:7" ht="12">
      <c r="A17" s="20" t="s">
        <v>25</v>
      </c>
      <c r="B17" s="29">
        <v>-0.04912011</v>
      </c>
      <c r="C17" s="14">
        <v>-0.05142786</v>
      </c>
      <c r="D17" s="14">
        <v>-0.0374748</v>
      </c>
      <c r="E17" s="14">
        <v>-0.05028766</v>
      </c>
      <c r="F17" s="25">
        <v>-0.03666408</v>
      </c>
      <c r="G17" s="35">
        <v>-0.04549249</v>
      </c>
    </row>
    <row r="18" spans="1:7" ht="12">
      <c r="A18" s="20" t="s">
        <v>26</v>
      </c>
      <c r="B18" s="29">
        <v>0.01598949</v>
      </c>
      <c r="C18" s="14">
        <v>0.04666964</v>
      </c>
      <c r="D18" s="14">
        <v>0.01586845</v>
      </c>
      <c r="E18" s="14">
        <v>0.03577267</v>
      </c>
      <c r="F18" s="25">
        <v>0.02313564</v>
      </c>
      <c r="G18" s="35">
        <v>0.02905607</v>
      </c>
    </row>
    <row r="19" spans="1:7" ht="12">
      <c r="A19" s="21" t="s">
        <v>27</v>
      </c>
      <c r="B19" s="31">
        <v>-0.2131464</v>
      </c>
      <c r="C19" s="16">
        <v>-0.2089734</v>
      </c>
      <c r="D19" s="16">
        <v>-0.1950499</v>
      </c>
      <c r="E19" s="16">
        <v>-0.1931056</v>
      </c>
      <c r="F19" s="27">
        <v>-0.1530488</v>
      </c>
      <c r="G19" s="37">
        <v>-0.1949532</v>
      </c>
    </row>
    <row r="20" spans="1:7" ht="12.75" thickBot="1">
      <c r="A20" s="44" t="s">
        <v>28</v>
      </c>
      <c r="B20" s="45">
        <v>-0.004499668</v>
      </c>
      <c r="C20" s="46">
        <v>-0.002070452</v>
      </c>
      <c r="D20" s="46">
        <v>0.002673555</v>
      </c>
      <c r="E20" s="46">
        <v>-0.005832438</v>
      </c>
      <c r="F20" s="47">
        <v>-0.006930096</v>
      </c>
      <c r="G20" s="48">
        <v>-0.002833479</v>
      </c>
    </row>
    <row r="21" spans="1:7" ht="12.75" thickTop="1">
      <c r="A21" s="6" t="s">
        <v>29</v>
      </c>
      <c r="B21" s="39">
        <v>-153.8687</v>
      </c>
      <c r="C21" s="40">
        <v>70.10266</v>
      </c>
      <c r="D21" s="40">
        <v>98.63108</v>
      </c>
      <c r="E21" s="40">
        <v>-0.8269769</v>
      </c>
      <c r="F21" s="41">
        <v>-135.6651</v>
      </c>
      <c r="G21" s="43">
        <v>0.02811568</v>
      </c>
    </row>
    <row r="22" spans="1:7" ht="12">
      <c r="A22" s="20" t="s">
        <v>30</v>
      </c>
      <c r="B22" s="29">
        <v>103.424</v>
      </c>
      <c r="C22" s="14">
        <v>25.85201</v>
      </c>
      <c r="D22" s="14">
        <v>-8.71266</v>
      </c>
      <c r="E22" s="14">
        <v>-38.99179</v>
      </c>
      <c r="F22" s="25">
        <v>-72.59936</v>
      </c>
      <c r="G22" s="36">
        <v>0</v>
      </c>
    </row>
    <row r="23" spans="1:7" ht="12">
      <c r="A23" s="20" t="s">
        <v>31</v>
      </c>
      <c r="B23" s="29">
        <v>-5.411006</v>
      </c>
      <c r="C23" s="14">
        <v>-4.686294</v>
      </c>
      <c r="D23" s="14">
        <v>-3.31033</v>
      </c>
      <c r="E23" s="14">
        <v>-0.7914261</v>
      </c>
      <c r="F23" s="25">
        <v>0.6164722</v>
      </c>
      <c r="G23" s="35">
        <v>-2.816081</v>
      </c>
    </row>
    <row r="24" spans="1:7" ht="12">
      <c r="A24" s="20" t="s">
        <v>32</v>
      </c>
      <c r="B24" s="29">
        <v>-1.254926</v>
      </c>
      <c r="C24" s="14">
        <v>-2.907532</v>
      </c>
      <c r="D24" s="14">
        <v>-2.876122</v>
      </c>
      <c r="E24" s="14">
        <v>-3.904064</v>
      </c>
      <c r="F24" s="25">
        <v>-1.967723</v>
      </c>
      <c r="G24" s="35">
        <v>-2.775037</v>
      </c>
    </row>
    <row r="25" spans="1:7" ht="12">
      <c r="A25" s="20" t="s">
        <v>33</v>
      </c>
      <c r="B25" s="29">
        <v>-1.562534</v>
      </c>
      <c r="C25" s="14">
        <v>-0.8708122</v>
      </c>
      <c r="D25" s="14">
        <v>-0.2532311</v>
      </c>
      <c r="E25" s="14">
        <v>0.623006</v>
      </c>
      <c r="F25" s="25">
        <v>-1.831973</v>
      </c>
      <c r="G25" s="35">
        <v>-0.5911337</v>
      </c>
    </row>
    <row r="26" spans="1:7" ht="12">
      <c r="A26" s="21" t="s">
        <v>34</v>
      </c>
      <c r="B26" s="31">
        <v>1.271898</v>
      </c>
      <c r="C26" s="16">
        <v>0.117152</v>
      </c>
      <c r="D26" s="16">
        <v>-0.3557318</v>
      </c>
      <c r="E26" s="16">
        <v>-0.5025225</v>
      </c>
      <c r="F26" s="27">
        <v>2.598999</v>
      </c>
      <c r="G26" s="37">
        <v>0.3524021</v>
      </c>
    </row>
    <row r="27" spans="1:7" ht="12">
      <c r="A27" s="20" t="s">
        <v>35</v>
      </c>
      <c r="B27" s="29">
        <v>-0.351902</v>
      </c>
      <c r="C27" s="14">
        <v>-0.3549893</v>
      </c>
      <c r="D27" s="14">
        <v>-0.3871116</v>
      </c>
      <c r="E27" s="14">
        <v>-0.01005992</v>
      </c>
      <c r="F27" s="25">
        <v>0.1737147</v>
      </c>
      <c r="G27" s="35">
        <v>-0.2087966</v>
      </c>
    </row>
    <row r="28" spans="1:7" ht="12">
      <c r="A28" s="20" t="s">
        <v>36</v>
      </c>
      <c r="B28" s="29">
        <v>0.01261498</v>
      </c>
      <c r="C28" s="14">
        <v>-0.1438557</v>
      </c>
      <c r="D28" s="14">
        <v>-0.1396296</v>
      </c>
      <c r="E28" s="14">
        <v>-0.298574</v>
      </c>
      <c r="F28" s="25">
        <v>-0.1438107</v>
      </c>
      <c r="G28" s="35">
        <v>-0.1573899</v>
      </c>
    </row>
    <row r="29" spans="1:7" ht="12">
      <c r="A29" s="20" t="s">
        <v>37</v>
      </c>
      <c r="B29" s="29">
        <v>-0.1562243</v>
      </c>
      <c r="C29" s="14">
        <v>-0.1491837</v>
      </c>
      <c r="D29" s="14">
        <v>-0.06788095</v>
      </c>
      <c r="E29" s="14">
        <v>-0.06807411</v>
      </c>
      <c r="F29" s="25">
        <v>-0.04316461</v>
      </c>
      <c r="G29" s="35">
        <v>-0.09698587</v>
      </c>
    </row>
    <row r="30" spans="1:7" ht="12">
      <c r="A30" s="21" t="s">
        <v>38</v>
      </c>
      <c r="B30" s="31">
        <v>0.1768899</v>
      </c>
      <c r="C30" s="16">
        <v>-0.02909898</v>
      </c>
      <c r="D30" s="16">
        <v>-0.1088153</v>
      </c>
      <c r="E30" s="16">
        <v>-0.09084429</v>
      </c>
      <c r="F30" s="27">
        <v>0.2840506</v>
      </c>
      <c r="G30" s="37">
        <v>0.00845401</v>
      </c>
    </row>
    <row r="31" spans="1:7" ht="12">
      <c r="A31" s="20" t="s">
        <v>39</v>
      </c>
      <c r="B31" s="29">
        <v>-0.02505792</v>
      </c>
      <c r="C31" s="14">
        <v>-0.04260031</v>
      </c>
      <c r="D31" s="14">
        <v>-0.03401759</v>
      </c>
      <c r="E31" s="14">
        <v>-0.02596708</v>
      </c>
      <c r="F31" s="25">
        <v>0.02908227</v>
      </c>
      <c r="G31" s="35">
        <v>-0.02443435</v>
      </c>
    </row>
    <row r="32" spans="1:7" ht="12">
      <c r="A32" s="20" t="s">
        <v>40</v>
      </c>
      <c r="B32" s="29">
        <v>0.02520156</v>
      </c>
      <c r="C32" s="14">
        <v>0.009393738</v>
      </c>
      <c r="D32" s="14">
        <v>0.009798122</v>
      </c>
      <c r="E32" s="14">
        <v>-0.01263603</v>
      </c>
      <c r="F32" s="25">
        <v>0.0002770084</v>
      </c>
      <c r="G32" s="35">
        <v>0.005266534</v>
      </c>
    </row>
    <row r="33" spans="1:7" ht="12">
      <c r="A33" s="20" t="s">
        <v>41</v>
      </c>
      <c r="B33" s="29">
        <v>0.159685</v>
      </c>
      <c r="C33" s="14">
        <v>0.0930708</v>
      </c>
      <c r="D33" s="14">
        <v>0.08056857</v>
      </c>
      <c r="E33" s="14">
        <v>0.1041457</v>
      </c>
      <c r="F33" s="25">
        <v>0.1163309</v>
      </c>
      <c r="G33" s="35">
        <v>0.1054755</v>
      </c>
    </row>
    <row r="34" spans="1:7" ht="12">
      <c r="A34" s="21" t="s">
        <v>42</v>
      </c>
      <c r="B34" s="31">
        <v>-0.003739759</v>
      </c>
      <c r="C34" s="16">
        <v>-0.01249454</v>
      </c>
      <c r="D34" s="16">
        <v>-0.02204785</v>
      </c>
      <c r="E34" s="16">
        <v>-0.006770794</v>
      </c>
      <c r="F34" s="27">
        <v>-0.01094414</v>
      </c>
      <c r="G34" s="37">
        <v>-0.01193617</v>
      </c>
    </row>
    <row r="35" spans="1:7" ht="12.75" thickBot="1">
      <c r="A35" s="22" t="s">
        <v>43</v>
      </c>
      <c r="B35" s="32">
        <v>-0.0083203</v>
      </c>
      <c r="C35" s="17">
        <v>-0.0001657169</v>
      </c>
      <c r="D35" s="17">
        <v>0.005164036</v>
      </c>
      <c r="E35" s="17">
        <v>0.004161783</v>
      </c>
      <c r="F35" s="28">
        <v>0.0025428</v>
      </c>
      <c r="G35" s="38">
        <v>0.001338191</v>
      </c>
    </row>
    <row r="36" spans="1:7" ht="12">
      <c r="A36" s="4" t="s">
        <v>44</v>
      </c>
      <c r="B36" s="3">
        <v>21.0144</v>
      </c>
      <c r="C36" s="3">
        <v>21.01135</v>
      </c>
      <c r="D36" s="3">
        <v>21.01746</v>
      </c>
      <c r="E36" s="3">
        <v>21.0144</v>
      </c>
      <c r="F36" s="3">
        <v>21.02356</v>
      </c>
      <c r="G36" s="3"/>
    </row>
    <row r="37" spans="1:6" ht="12">
      <c r="A37" s="4" t="s">
        <v>45</v>
      </c>
      <c r="B37" s="2">
        <v>0.0193278</v>
      </c>
      <c r="C37" s="2">
        <v>0.2227783</v>
      </c>
      <c r="D37" s="2">
        <v>0.323995</v>
      </c>
      <c r="E37" s="2">
        <v>0.3896078</v>
      </c>
      <c r="F37" s="2">
        <v>0.4374186</v>
      </c>
    </row>
    <row r="38" spans="1:7" ht="12">
      <c r="A38" s="4" t="s">
        <v>52</v>
      </c>
      <c r="B38" s="2">
        <v>-0.000128463</v>
      </c>
      <c r="C38" s="2">
        <v>0.0001007197</v>
      </c>
      <c r="D38" s="2">
        <v>-8.317433E-05</v>
      </c>
      <c r="E38" s="2">
        <v>-2.494832E-05</v>
      </c>
      <c r="F38" s="2">
        <v>0.0001538712</v>
      </c>
      <c r="G38" s="2">
        <v>0.000309462</v>
      </c>
    </row>
    <row r="39" spans="1:7" ht="12.75" thickBot="1">
      <c r="A39" s="4" t="s">
        <v>53</v>
      </c>
      <c r="B39" s="2">
        <v>0.0002629054</v>
      </c>
      <c r="C39" s="2">
        <v>-0.0001194349</v>
      </c>
      <c r="D39" s="2">
        <v>-0.0001677453</v>
      </c>
      <c r="E39" s="2">
        <v>0</v>
      </c>
      <c r="F39" s="2">
        <v>0.0002317477</v>
      </c>
      <c r="G39" s="2">
        <v>0.001087945</v>
      </c>
    </row>
    <row r="40" spans="2:5" ht="12.75" thickBot="1">
      <c r="B40" s="7" t="s">
        <v>46</v>
      </c>
      <c r="C40" s="8">
        <v>-0.003756</v>
      </c>
      <c r="D40" s="18" t="s">
        <v>47</v>
      </c>
      <c r="E40" s="9">
        <v>3.116715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0.003755</v>
      </c>
      <c r="D4">
        <v>0.003757</v>
      </c>
      <c r="E4">
        <v>0.003755</v>
      </c>
      <c r="F4">
        <v>0.002081</v>
      </c>
      <c r="G4">
        <v>0.011705</v>
      </c>
    </row>
    <row r="5" spans="1:7" ht="12.75">
      <c r="A5" t="s">
        <v>13</v>
      </c>
      <c r="B5">
        <v>5.171016</v>
      </c>
      <c r="C5">
        <v>1.292597</v>
      </c>
      <c r="D5">
        <v>-0.435633</v>
      </c>
      <c r="E5">
        <v>-1.94958</v>
      </c>
      <c r="F5">
        <v>-3.629904</v>
      </c>
      <c r="G5">
        <v>4.14456</v>
      </c>
    </row>
    <row r="6" spans="1:7" ht="12.75">
      <c r="A6" t="s">
        <v>14</v>
      </c>
      <c r="B6" s="55">
        <v>77.16593</v>
      </c>
      <c r="C6" s="55">
        <v>-59.42851</v>
      </c>
      <c r="D6" s="55">
        <v>49.01205</v>
      </c>
      <c r="E6" s="55">
        <v>14.67248</v>
      </c>
      <c r="F6" s="55">
        <v>-91.50219</v>
      </c>
      <c r="G6" s="55">
        <v>0.006930641</v>
      </c>
    </row>
    <row r="7" spans="1:7" ht="12.75">
      <c r="A7" t="s">
        <v>15</v>
      </c>
      <c r="B7" s="55">
        <v>10000</v>
      </c>
      <c r="C7" s="55">
        <v>10000</v>
      </c>
      <c r="D7" s="55">
        <v>10000</v>
      </c>
      <c r="E7" s="55">
        <v>10000</v>
      </c>
      <c r="F7" s="55">
        <v>10000</v>
      </c>
      <c r="G7" s="55">
        <v>10000</v>
      </c>
    </row>
    <row r="8" spans="1:7" ht="12.75">
      <c r="A8" t="s">
        <v>16</v>
      </c>
      <c r="B8" s="55">
        <v>1.256163</v>
      </c>
      <c r="C8" s="55">
        <v>3.489881</v>
      </c>
      <c r="D8" s="55">
        <v>5.240657</v>
      </c>
      <c r="E8" s="55">
        <v>0.803183</v>
      </c>
      <c r="F8" s="55">
        <v>0.7757143</v>
      </c>
      <c r="G8" s="55">
        <v>2.57945</v>
      </c>
    </row>
    <row r="9" spans="1:7" ht="12.75">
      <c r="A9" t="s">
        <v>17</v>
      </c>
      <c r="B9" s="55">
        <v>-0.08616783</v>
      </c>
      <c r="C9" s="55">
        <v>0.4273074</v>
      </c>
      <c r="D9" s="55">
        <v>0.2268558</v>
      </c>
      <c r="E9" s="55">
        <v>0.02887475</v>
      </c>
      <c r="F9" s="55">
        <v>-0.9339222</v>
      </c>
      <c r="G9" s="55">
        <v>0.02731722</v>
      </c>
    </row>
    <row r="10" spans="1:7" ht="12.75">
      <c r="A10" t="s">
        <v>18</v>
      </c>
      <c r="B10" s="55">
        <v>0.1061493</v>
      </c>
      <c r="C10" s="55">
        <v>-0.4599993</v>
      </c>
      <c r="D10" s="55">
        <v>-0.878574</v>
      </c>
      <c r="E10" s="55">
        <v>0.05846614</v>
      </c>
      <c r="F10" s="55">
        <v>-1.031485</v>
      </c>
      <c r="G10" s="55">
        <v>-0.430207</v>
      </c>
    </row>
    <row r="11" spans="1:7" ht="12.75">
      <c r="A11" t="s">
        <v>19</v>
      </c>
      <c r="B11" s="55">
        <v>1.188736</v>
      </c>
      <c r="C11" s="55">
        <v>0.4619987</v>
      </c>
      <c r="D11" s="55">
        <v>-0.2770807</v>
      </c>
      <c r="E11" s="55">
        <v>-0.02228304</v>
      </c>
      <c r="F11" s="55">
        <v>11.31813</v>
      </c>
      <c r="G11" s="55">
        <v>1.720324</v>
      </c>
    </row>
    <row r="12" spans="1:7" ht="12.75">
      <c r="A12" t="s">
        <v>20</v>
      </c>
      <c r="B12" s="55">
        <v>-0.206377</v>
      </c>
      <c r="C12" s="55">
        <v>-0.0560007</v>
      </c>
      <c r="D12" s="55">
        <v>0.03930058</v>
      </c>
      <c r="E12" s="55">
        <v>-0.3430116</v>
      </c>
      <c r="F12" s="55">
        <v>-0.2468093</v>
      </c>
      <c r="G12" s="55">
        <v>-0.1493375</v>
      </c>
    </row>
    <row r="13" spans="1:7" ht="12.75">
      <c r="A13" t="s">
        <v>21</v>
      </c>
      <c r="B13" s="55">
        <v>-0.009207456</v>
      </c>
      <c r="C13" s="55">
        <v>-0.03359641</v>
      </c>
      <c r="D13" s="55">
        <v>0.02623987</v>
      </c>
      <c r="E13" s="55">
        <v>-0.03832899</v>
      </c>
      <c r="F13" s="55">
        <v>-0.008800198</v>
      </c>
      <c r="G13" s="55">
        <v>-0.01349757</v>
      </c>
    </row>
    <row r="14" spans="1:7" ht="12.75">
      <c r="A14" t="s">
        <v>22</v>
      </c>
      <c r="B14" s="55">
        <v>-0.02706421</v>
      </c>
      <c r="C14" s="55">
        <v>-0.1155077</v>
      </c>
      <c r="D14" s="55">
        <v>-0.1433392</v>
      </c>
      <c r="E14" s="55">
        <v>-0.01127597</v>
      </c>
      <c r="F14" s="55">
        <v>0.09369247</v>
      </c>
      <c r="G14" s="55">
        <v>-0.05642873</v>
      </c>
    </row>
    <row r="15" spans="1:7" ht="12.75">
      <c r="A15" t="s">
        <v>23</v>
      </c>
      <c r="B15" s="55">
        <v>-0.4378842</v>
      </c>
      <c r="C15" s="55">
        <v>-0.1286946</v>
      </c>
      <c r="D15" s="55">
        <v>-0.1123497</v>
      </c>
      <c r="E15" s="55">
        <v>-0.1474691</v>
      </c>
      <c r="F15" s="55">
        <v>-0.4288718</v>
      </c>
      <c r="G15" s="55">
        <v>-0.2140851</v>
      </c>
    </row>
    <row r="16" spans="1:7" ht="12.75">
      <c r="A16" t="s">
        <v>24</v>
      </c>
      <c r="B16" s="55">
        <v>-0.03081428</v>
      </c>
      <c r="C16" s="55">
        <v>-0.005942632</v>
      </c>
      <c r="D16" s="55">
        <v>0.002140869</v>
      </c>
      <c r="E16" s="55">
        <v>-0.03111596</v>
      </c>
      <c r="F16" s="55">
        <v>-0.00128598</v>
      </c>
      <c r="G16" s="55">
        <v>-0.01303556</v>
      </c>
    </row>
    <row r="17" spans="1:7" ht="12.75">
      <c r="A17" t="s">
        <v>25</v>
      </c>
      <c r="B17" s="55">
        <v>-0.04912011</v>
      </c>
      <c r="C17" s="55">
        <v>-0.05142786</v>
      </c>
      <c r="D17" s="55">
        <v>-0.0374748</v>
      </c>
      <c r="E17" s="55">
        <v>-0.05028766</v>
      </c>
      <c r="F17" s="55">
        <v>-0.03666408</v>
      </c>
      <c r="G17" s="55">
        <v>-0.04549249</v>
      </c>
    </row>
    <row r="18" spans="1:7" ht="12.75">
      <c r="A18" t="s">
        <v>26</v>
      </c>
      <c r="B18" s="55">
        <v>0.01598949</v>
      </c>
      <c r="C18" s="55">
        <v>0.04666964</v>
      </c>
      <c r="D18" s="55">
        <v>0.01586845</v>
      </c>
      <c r="E18" s="55">
        <v>0.03577267</v>
      </c>
      <c r="F18" s="55">
        <v>0.02313564</v>
      </c>
      <c r="G18" s="55">
        <v>0.02905607</v>
      </c>
    </row>
    <row r="19" spans="1:7" ht="12.75">
      <c r="A19" t="s">
        <v>27</v>
      </c>
      <c r="B19" s="55">
        <v>-0.2131464</v>
      </c>
      <c r="C19" s="55">
        <v>-0.2089734</v>
      </c>
      <c r="D19" s="55">
        <v>-0.1950499</v>
      </c>
      <c r="E19" s="55">
        <v>-0.1931056</v>
      </c>
      <c r="F19" s="55">
        <v>-0.1530488</v>
      </c>
      <c r="G19" s="55">
        <v>-0.1949532</v>
      </c>
    </row>
    <row r="20" spans="1:7" ht="12.75">
      <c r="A20" t="s">
        <v>28</v>
      </c>
      <c r="B20" s="55">
        <v>-0.004499668</v>
      </c>
      <c r="C20" s="55">
        <v>-0.002070452</v>
      </c>
      <c r="D20" s="55">
        <v>0.002673555</v>
      </c>
      <c r="E20" s="55">
        <v>-0.005832438</v>
      </c>
      <c r="F20" s="55">
        <v>-0.006930096</v>
      </c>
      <c r="G20" s="55">
        <v>-0.002833479</v>
      </c>
    </row>
    <row r="21" spans="1:7" ht="12.75">
      <c r="A21" t="s">
        <v>29</v>
      </c>
      <c r="B21" s="55">
        <v>-153.8687</v>
      </c>
      <c r="C21" s="55">
        <v>70.10266</v>
      </c>
      <c r="D21" s="55">
        <v>98.63108</v>
      </c>
      <c r="E21" s="55">
        <v>-0.8269769</v>
      </c>
      <c r="F21" s="55">
        <v>-135.6651</v>
      </c>
      <c r="G21" s="55">
        <v>0.02811568</v>
      </c>
    </row>
    <row r="22" spans="1:7" ht="12.75">
      <c r="A22" t="s">
        <v>30</v>
      </c>
      <c r="B22" s="55">
        <v>103.424</v>
      </c>
      <c r="C22" s="55">
        <v>25.85201</v>
      </c>
      <c r="D22" s="55">
        <v>-8.71266</v>
      </c>
      <c r="E22" s="55">
        <v>-38.99179</v>
      </c>
      <c r="F22" s="55">
        <v>-72.59936</v>
      </c>
      <c r="G22" s="55">
        <v>0</v>
      </c>
    </row>
    <row r="23" spans="1:7" ht="12.75">
      <c r="A23" t="s">
        <v>31</v>
      </c>
      <c r="B23" s="55">
        <v>-5.411006</v>
      </c>
      <c r="C23" s="55">
        <v>-4.686294</v>
      </c>
      <c r="D23" s="55">
        <v>-3.31033</v>
      </c>
      <c r="E23" s="55">
        <v>-0.7914261</v>
      </c>
      <c r="F23" s="55">
        <v>0.6164722</v>
      </c>
      <c r="G23" s="55">
        <v>-2.816081</v>
      </c>
    </row>
    <row r="24" spans="1:7" ht="12.75">
      <c r="A24" t="s">
        <v>32</v>
      </c>
      <c r="B24" s="55">
        <v>-1.254926</v>
      </c>
      <c r="C24" s="55">
        <v>-2.907532</v>
      </c>
      <c r="D24" s="55">
        <v>-2.876122</v>
      </c>
      <c r="E24" s="55">
        <v>-3.904064</v>
      </c>
      <c r="F24" s="55">
        <v>-1.967723</v>
      </c>
      <c r="G24" s="55">
        <v>-2.775037</v>
      </c>
    </row>
    <row r="25" spans="1:7" ht="12.75">
      <c r="A25" t="s">
        <v>33</v>
      </c>
      <c r="B25" s="55">
        <v>-1.562534</v>
      </c>
      <c r="C25" s="55">
        <v>-0.8708122</v>
      </c>
      <c r="D25" s="55">
        <v>-0.2532311</v>
      </c>
      <c r="E25" s="55">
        <v>0.623006</v>
      </c>
      <c r="F25" s="55">
        <v>-1.831973</v>
      </c>
      <c r="G25" s="55">
        <v>-0.5911337</v>
      </c>
    </row>
    <row r="26" spans="1:7" ht="12.75">
      <c r="A26" t="s">
        <v>34</v>
      </c>
      <c r="B26" s="55">
        <v>1.271898</v>
      </c>
      <c r="C26" s="55">
        <v>0.117152</v>
      </c>
      <c r="D26" s="55">
        <v>-0.3557318</v>
      </c>
      <c r="E26" s="55">
        <v>-0.5025225</v>
      </c>
      <c r="F26" s="55">
        <v>2.598999</v>
      </c>
      <c r="G26" s="55">
        <v>0.3524021</v>
      </c>
    </row>
    <row r="27" spans="1:7" ht="12.75">
      <c r="A27" t="s">
        <v>35</v>
      </c>
      <c r="B27" s="55">
        <v>-0.351902</v>
      </c>
      <c r="C27" s="55">
        <v>-0.3549893</v>
      </c>
      <c r="D27" s="55">
        <v>-0.3871116</v>
      </c>
      <c r="E27" s="55">
        <v>-0.01005992</v>
      </c>
      <c r="F27" s="55">
        <v>0.1737147</v>
      </c>
      <c r="G27" s="55">
        <v>-0.2087966</v>
      </c>
    </row>
    <row r="28" spans="1:7" ht="12.75">
      <c r="A28" t="s">
        <v>36</v>
      </c>
      <c r="B28" s="55">
        <v>0.01261498</v>
      </c>
      <c r="C28" s="55">
        <v>-0.1438557</v>
      </c>
      <c r="D28" s="55">
        <v>-0.1396296</v>
      </c>
      <c r="E28" s="55">
        <v>-0.298574</v>
      </c>
      <c r="F28" s="55">
        <v>-0.1438107</v>
      </c>
      <c r="G28" s="55">
        <v>-0.1573899</v>
      </c>
    </row>
    <row r="29" spans="1:7" ht="12.75">
      <c r="A29" t="s">
        <v>37</v>
      </c>
      <c r="B29" s="55">
        <v>-0.1562243</v>
      </c>
      <c r="C29" s="55">
        <v>-0.1491837</v>
      </c>
      <c r="D29" s="55">
        <v>-0.06788095</v>
      </c>
      <c r="E29" s="55">
        <v>-0.06807411</v>
      </c>
      <c r="F29" s="55">
        <v>-0.04316461</v>
      </c>
      <c r="G29" s="55">
        <v>-0.09698587</v>
      </c>
    </row>
    <row r="30" spans="1:7" ht="12.75">
      <c r="A30" t="s">
        <v>38</v>
      </c>
      <c r="B30" s="55">
        <v>0.1768899</v>
      </c>
      <c r="C30" s="55">
        <v>-0.02909898</v>
      </c>
      <c r="D30" s="55">
        <v>-0.1088153</v>
      </c>
      <c r="E30" s="55">
        <v>-0.09084429</v>
      </c>
      <c r="F30" s="55">
        <v>0.2840506</v>
      </c>
      <c r="G30" s="55">
        <v>0.00845401</v>
      </c>
    </row>
    <row r="31" spans="1:7" ht="12.75">
      <c r="A31" t="s">
        <v>39</v>
      </c>
      <c r="B31" s="55">
        <v>-0.02505792</v>
      </c>
      <c r="C31" s="55">
        <v>-0.04260031</v>
      </c>
      <c r="D31" s="55">
        <v>-0.03401759</v>
      </c>
      <c r="E31" s="55">
        <v>-0.02596708</v>
      </c>
      <c r="F31" s="55">
        <v>0.02908227</v>
      </c>
      <c r="G31" s="55">
        <v>-0.02443435</v>
      </c>
    </row>
    <row r="32" spans="1:7" ht="12.75">
      <c r="A32" t="s">
        <v>40</v>
      </c>
      <c r="B32" s="55">
        <v>0.02520156</v>
      </c>
      <c r="C32" s="55">
        <v>0.009393738</v>
      </c>
      <c r="D32" s="55">
        <v>0.009798122</v>
      </c>
      <c r="E32" s="55">
        <v>-0.01263603</v>
      </c>
      <c r="F32" s="55">
        <v>0.0002770084</v>
      </c>
      <c r="G32" s="55">
        <v>0.005266534</v>
      </c>
    </row>
    <row r="33" spans="1:7" ht="12.75">
      <c r="A33" t="s">
        <v>41</v>
      </c>
      <c r="B33" s="55">
        <v>0.159685</v>
      </c>
      <c r="C33" s="55">
        <v>0.0930708</v>
      </c>
      <c r="D33" s="55">
        <v>0.08056857</v>
      </c>
      <c r="E33" s="55">
        <v>0.1041457</v>
      </c>
      <c r="F33" s="55">
        <v>0.1163309</v>
      </c>
      <c r="G33" s="55">
        <v>0.1054755</v>
      </c>
    </row>
    <row r="34" spans="1:7" ht="12.75">
      <c r="A34" t="s">
        <v>42</v>
      </c>
      <c r="B34" s="55">
        <v>-0.003739759</v>
      </c>
      <c r="C34" s="55">
        <v>-0.01249454</v>
      </c>
      <c r="D34" s="55">
        <v>-0.02204785</v>
      </c>
      <c r="E34" s="55">
        <v>-0.006770794</v>
      </c>
      <c r="F34" s="55">
        <v>-0.01094414</v>
      </c>
      <c r="G34" s="55">
        <v>-0.01193617</v>
      </c>
    </row>
    <row r="35" spans="1:7" ht="12.75">
      <c r="A35" t="s">
        <v>43</v>
      </c>
      <c r="B35" s="55">
        <v>-0.0083203</v>
      </c>
      <c r="C35" s="55">
        <v>-0.0001657169</v>
      </c>
      <c r="D35" s="55">
        <v>0.005164036</v>
      </c>
      <c r="E35" s="55">
        <v>0.004161783</v>
      </c>
      <c r="F35" s="55">
        <v>0.0025428</v>
      </c>
      <c r="G35" s="55">
        <v>0.001338191</v>
      </c>
    </row>
    <row r="36" spans="1:6" ht="12.75">
      <c r="A36" t="s">
        <v>44</v>
      </c>
      <c r="B36" s="55">
        <v>21.0144</v>
      </c>
      <c r="C36" s="55">
        <v>21.01135</v>
      </c>
      <c r="D36" s="55">
        <v>21.01746</v>
      </c>
      <c r="E36" s="55">
        <v>21.0144</v>
      </c>
      <c r="F36" s="55">
        <v>21.02356</v>
      </c>
    </row>
    <row r="37" spans="1:6" ht="12.75">
      <c r="A37" t="s">
        <v>45</v>
      </c>
      <c r="B37" s="55">
        <v>0.0193278</v>
      </c>
      <c r="C37" s="55">
        <v>0.2227783</v>
      </c>
      <c r="D37" s="55">
        <v>0.323995</v>
      </c>
      <c r="E37" s="55">
        <v>0.3896078</v>
      </c>
      <c r="F37" s="55">
        <v>0.4374186</v>
      </c>
    </row>
    <row r="38" spans="1:7" ht="12.75">
      <c r="A38" t="s">
        <v>54</v>
      </c>
      <c r="B38" s="55">
        <v>-0.000128463</v>
      </c>
      <c r="C38" s="55">
        <v>0.0001007197</v>
      </c>
      <c r="D38" s="55">
        <v>-8.317433E-05</v>
      </c>
      <c r="E38" s="55">
        <v>-2.494832E-05</v>
      </c>
      <c r="F38" s="55">
        <v>0.0001538712</v>
      </c>
      <c r="G38" s="55">
        <v>0.000309462</v>
      </c>
    </row>
    <row r="39" spans="1:7" ht="12.75">
      <c r="A39" t="s">
        <v>55</v>
      </c>
      <c r="B39" s="55">
        <v>0.0002629054</v>
      </c>
      <c r="C39" s="55">
        <v>-0.0001194349</v>
      </c>
      <c r="D39" s="55">
        <v>-0.0001677453</v>
      </c>
      <c r="E39" s="55">
        <v>0</v>
      </c>
      <c r="F39" s="55">
        <v>0.0002317477</v>
      </c>
      <c r="G39" s="55">
        <v>0.001087945</v>
      </c>
    </row>
    <row r="40" spans="2:5" ht="12.75">
      <c r="B40" t="s">
        <v>46</v>
      </c>
      <c r="C40">
        <v>-0.003756</v>
      </c>
      <c r="D40" t="s">
        <v>47</v>
      </c>
      <c r="E40">
        <v>3.116715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-0.00012846300813089593</v>
      </c>
      <c r="C50">
        <f>-0.017/(C7*C7+C22*C22)*(C21*C22+C6*C7)</f>
        <v>0.00010071970377015959</v>
      </c>
      <c r="D50">
        <f>-0.017/(D7*D7+D22*D22)*(D21*D22+D6*D7)</f>
        <v>-8.3174334220863E-05</v>
      </c>
      <c r="E50">
        <f>-0.017/(E7*E7+E22*E22)*(E21*E22+E6*E7)</f>
        <v>-2.4948318398459723E-05</v>
      </c>
      <c r="F50">
        <f>-0.017/(F7*F7+F22*F22)*(F21*F22+F6*F7)</f>
        <v>0.00015387124905490504</v>
      </c>
      <c r="G50">
        <f>(B50*B$4+C50*C$4+D50*D$4+E50*E$4+F50*F$4)/SUM(B$4:F$4)</f>
        <v>1.1447154220337223E-07</v>
      </c>
    </row>
    <row r="51" spans="1:7" ht="12.75">
      <c r="A51" t="s">
        <v>58</v>
      </c>
      <c r="B51">
        <f>-0.017/(B7*B7+B22*B22)*(B21*B7-B6*B22)</f>
        <v>0.000262905405815293</v>
      </c>
      <c r="C51">
        <f>-0.017/(C7*C7+C22*C22)*(C21*C7-C6*C22)</f>
        <v>-0.00011943490267890632</v>
      </c>
      <c r="D51">
        <f>-0.017/(D7*D7+D22*D22)*(D21*D7-D6*D22)</f>
        <v>-0.00016774530296947927</v>
      </c>
      <c r="E51">
        <f>-0.017/(E7*E7+E22*E22)*(E21*E7-E6*E22)</f>
        <v>1.3085827708154122E-06</v>
      </c>
      <c r="F51">
        <f>-0.017/(F7*F7+F22*F22)*(F21*F7-F6*F22)</f>
        <v>0.00023174776542037867</v>
      </c>
      <c r="G51">
        <f>(B51*B$4+C51*C$4+D51*D$4+E51*E$4+F51*F$4)/SUM(B$4:F$4)</f>
        <v>1.8660951226666601E-07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10000.148377911837</v>
      </c>
      <c r="C62">
        <f>C7+(2/0.017)*(C8*C50-C23*C51)</f>
        <v>9999.975505025024</v>
      </c>
      <c r="D62">
        <f>D7+(2/0.017)*(D8*D50-D23*D51)</f>
        <v>9999.883390533454</v>
      </c>
      <c r="E62">
        <f>E7+(2/0.017)*(E8*E50-E23*E51)</f>
        <v>9999.997764421334</v>
      </c>
      <c r="F62">
        <f>F7+(2/0.017)*(F8*F50-F23*F51)</f>
        <v>9999.997234596878</v>
      </c>
    </row>
    <row r="63" spans="1:6" ht="12.75">
      <c r="A63" t="s">
        <v>66</v>
      </c>
      <c r="B63">
        <f>B8+(3/0.017)*(B9*B50-B24*B51)</f>
        <v>1.3163388014018953</v>
      </c>
      <c r="C63">
        <f>C8+(3/0.017)*(C9*C50-C24*C51)</f>
        <v>3.436194671757234</v>
      </c>
      <c r="D63">
        <f>D8+(3/0.017)*(D9*D50-D24*D51)</f>
        <v>5.152187964165354</v>
      </c>
      <c r="E63">
        <f>E8+(3/0.017)*(E9*E50-E24*E51)</f>
        <v>0.803957426075862</v>
      </c>
      <c r="F63">
        <f>F8+(3/0.017)*(F9*F50-F24*F51)</f>
        <v>0.8308281175497962</v>
      </c>
    </row>
    <row r="64" spans="1:6" ht="12.75">
      <c r="A64" t="s">
        <v>67</v>
      </c>
      <c r="B64">
        <f>B9+(4/0.017)*(B10*B50-B25*B51)</f>
        <v>0.007282141054400976</v>
      </c>
      <c r="C64">
        <f>C9+(4/0.017)*(C10*C50-C25*C51)</f>
        <v>0.3919341379790388</v>
      </c>
      <c r="D64">
        <f>D9+(4/0.017)*(D10*D50-D25*D51)</f>
        <v>0.23405497174658024</v>
      </c>
      <c r="E64">
        <f>E9+(4/0.017)*(E10*E50-E25*E51)</f>
        <v>0.028339717813185047</v>
      </c>
      <c r="F64">
        <f>F9+(4/0.017)*(F10*F50-F25*F51)</f>
        <v>-0.8713716673578662</v>
      </c>
    </row>
    <row r="65" spans="1:6" ht="12.75">
      <c r="A65" t="s">
        <v>68</v>
      </c>
      <c r="B65">
        <f>B10+(5/0.017)*(B11*B50-B26*B51)</f>
        <v>-0.037114659493867136</v>
      </c>
      <c r="C65">
        <f>C10+(5/0.017)*(C11*C50-C26*C51)</f>
        <v>-0.44219800296328293</v>
      </c>
      <c r="D65">
        <f>D10+(5/0.017)*(D11*D50-D26*D51)</f>
        <v>-0.8893464517114492</v>
      </c>
      <c r="E65">
        <f>E10+(5/0.017)*(E11*E50-E26*E51)</f>
        <v>0.05882305666536844</v>
      </c>
      <c r="F65">
        <f>F10+(5/0.017)*(F11*F50-F26*F51)</f>
        <v>-0.6964195325041196</v>
      </c>
    </row>
    <row r="66" spans="1:6" ht="12.75">
      <c r="A66" t="s">
        <v>69</v>
      </c>
      <c r="B66">
        <f>B11+(6/0.017)*(B12*B50-B27*B51)</f>
        <v>1.2307461464751446</v>
      </c>
      <c r="C66">
        <f>C11+(6/0.017)*(C12*C50-C27*C51)</f>
        <v>0.4450439400897148</v>
      </c>
      <c r="D66">
        <f>D11+(6/0.017)*(D12*D50-D27*D51)</f>
        <v>-0.30115303607093896</v>
      </c>
      <c r="E66">
        <f>E11+(6/0.017)*(E12*E50-E27*E51)</f>
        <v>-0.01925807758265192</v>
      </c>
      <c r="F66">
        <f>F11+(6/0.017)*(F12*F50-F27*F51)</f>
        <v>11.290517700418222</v>
      </c>
    </row>
    <row r="67" spans="1:6" ht="12.75">
      <c r="A67" t="s">
        <v>70</v>
      </c>
      <c r="B67">
        <f>B12+(7/0.017)*(B13*B50-B28*B51)</f>
        <v>-0.20725559426993015</v>
      </c>
      <c r="C67">
        <f>C12+(7/0.017)*(C13*C50-C28*C51)</f>
        <v>-0.06446872846739574</v>
      </c>
      <c r="D67">
        <f>D12+(7/0.017)*(D13*D50-D28*D51)</f>
        <v>0.028757471005317982</v>
      </c>
      <c r="E67">
        <f>E12+(7/0.017)*(E13*E50-E28*E51)</f>
        <v>-0.3424569724429192</v>
      </c>
      <c r="F67">
        <f>F12+(7/0.017)*(F13*F50-F28*F51)</f>
        <v>-0.23364365433103237</v>
      </c>
    </row>
    <row r="68" spans="1:6" ht="12.75">
      <c r="A68" t="s">
        <v>71</v>
      </c>
      <c r="B68">
        <f>B13+(8/0.017)*(B14*B50-B29*B51)</f>
        <v>0.011756761797174754</v>
      </c>
      <c r="C68">
        <f>C13+(8/0.017)*(C14*C50-C29*C51)</f>
        <v>-0.04745600624374194</v>
      </c>
      <c r="D68">
        <f>D13+(8/0.017)*(D14*D50-D29*D51)</f>
        <v>0.02649183800195061</v>
      </c>
      <c r="E68">
        <f>E13+(8/0.017)*(E14*E50-E29*E51)</f>
        <v>-0.03815468548362538</v>
      </c>
      <c r="F68">
        <f>F13+(8/0.017)*(F14*F50-F29*F51)</f>
        <v>0.00269150990526181</v>
      </c>
    </row>
    <row r="69" spans="1:6" ht="12.75">
      <c r="A69" t="s">
        <v>72</v>
      </c>
      <c r="B69">
        <f>B14+(9/0.017)*(B15*B50-B30*B51)</f>
        <v>-0.021904239681895386</v>
      </c>
      <c r="C69">
        <f>C14+(9/0.017)*(C15*C50-C30*C51)</f>
        <v>-0.12420991426462186</v>
      </c>
      <c r="D69">
        <f>D14+(9/0.017)*(D15*D50-D30*D51)</f>
        <v>-0.1480555409246594</v>
      </c>
      <c r="E69">
        <f>E14+(9/0.017)*(E15*E50-E30*E51)</f>
        <v>-0.009265272941111923</v>
      </c>
      <c r="F69">
        <f>F14+(9/0.017)*(F15*F50-F30*F51)</f>
        <v>0.023905871041135923</v>
      </c>
    </row>
    <row r="70" spans="1:6" ht="12.75">
      <c r="A70" t="s">
        <v>73</v>
      </c>
      <c r="B70">
        <f>B15+(10/0.017)*(B16*B50-B31*B51)</f>
        <v>-0.43168046015960304</v>
      </c>
      <c r="C70">
        <f>C15+(10/0.017)*(C16*C50-C31*C51)</f>
        <v>-0.132039602360939</v>
      </c>
      <c r="D70">
        <f>D15+(10/0.017)*(D16*D50-D31*D51)</f>
        <v>-0.11581108605562977</v>
      </c>
      <c r="E70">
        <f>E15+(10/0.017)*(E16*E50-E31*E51)</f>
        <v>-0.1469924700289117</v>
      </c>
      <c r="F70">
        <f>F15+(10/0.017)*(F16*F50-F31*F51)</f>
        <v>-0.43295275672630107</v>
      </c>
    </row>
    <row r="71" spans="1:6" ht="12.75">
      <c r="A71" t="s">
        <v>74</v>
      </c>
      <c r="B71">
        <f>B16+(11/0.017)*(B17*B50-B32*B51)</f>
        <v>-0.03101843305619044</v>
      </c>
      <c r="C71">
        <f>C16+(11/0.017)*(C17*C50-C32*C51)</f>
        <v>-0.008568305238237237</v>
      </c>
      <c r="D71">
        <f>D16+(11/0.017)*(D17*D50-D32*D51)</f>
        <v>0.005221212254017711</v>
      </c>
      <c r="E71">
        <f>E16+(11/0.017)*(E17*E50-E32*E51)</f>
        <v>-0.030293465512483946</v>
      </c>
      <c r="F71">
        <f>F16+(11/0.017)*(F17*F50-F32*F51)</f>
        <v>-0.004977931911192236</v>
      </c>
    </row>
    <row r="72" spans="1:6" ht="12.75">
      <c r="A72" t="s">
        <v>75</v>
      </c>
      <c r="B72">
        <f>B17+(12/0.017)*(B18*B50-B33*B51)</f>
        <v>-0.08020442132576043</v>
      </c>
      <c r="C72">
        <f>C17+(12/0.017)*(C18*C50-C33*C51)</f>
        <v>-0.04026330405451204</v>
      </c>
      <c r="D72">
        <f>D17+(12/0.017)*(D18*D50-D33*D51)</f>
        <v>-0.028866457820752485</v>
      </c>
      <c r="E72">
        <f>E17+(12/0.017)*(E18*E50-E33*E51)</f>
        <v>-0.05101383733868061</v>
      </c>
      <c r="F72">
        <f>F17+(12/0.017)*(F18*F50-F33*F51)</f>
        <v>-0.053181385623428404</v>
      </c>
    </row>
    <row r="73" spans="1:6" ht="12.75">
      <c r="A73" t="s">
        <v>76</v>
      </c>
      <c r="B73">
        <f>B18+(13/0.017)*(B19*B50-B34*B51)</f>
        <v>0.037680089850566395</v>
      </c>
      <c r="C73">
        <f>C18+(13/0.017)*(C19*C50-C34*C51)</f>
        <v>0.029433151737300586</v>
      </c>
      <c r="D73">
        <f>D18+(13/0.017)*(D19*D50-D34*D51)</f>
        <v>0.0254461788132655</v>
      </c>
      <c r="E73">
        <f>E18+(13/0.017)*(E19*E50-E34*E51)</f>
        <v>0.03946353834059316</v>
      </c>
      <c r="F73">
        <f>F18+(13/0.017)*(F19*F50-F34*F51)</f>
        <v>0.007066469974836155</v>
      </c>
    </row>
    <row r="74" spans="1:6" ht="12.75">
      <c r="A74" t="s">
        <v>77</v>
      </c>
      <c r="B74">
        <f>B19+(14/0.017)*(B20*B50-B35*B51)</f>
        <v>-0.21086893539480858</v>
      </c>
      <c r="C74">
        <f>C19+(14/0.017)*(C20*C50-C35*C51)</f>
        <v>-0.20916143457147512</v>
      </c>
      <c r="D74">
        <f>D19+(14/0.017)*(D20*D50-D35*D51)</f>
        <v>-0.1945196527783927</v>
      </c>
      <c r="E74">
        <f>E19+(14/0.017)*(E20*E50-E35*E51)</f>
        <v>-0.19299025360245467</v>
      </c>
      <c r="F74">
        <f>F19+(14/0.017)*(F20*F50-F35*F51)</f>
        <v>-0.15441226061394228</v>
      </c>
    </row>
    <row r="75" spans="1:6" ht="12.75">
      <c r="A75" t="s">
        <v>78</v>
      </c>
      <c r="B75" s="55">
        <f>B20</f>
        <v>-0.004499668</v>
      </c>
      <c r="C75" s="55">
        <f>C20</f>
        <v>-0.002070452</v>
      </c>
      <c r="D75" s="55">
        <f>D20</f>
        <v>0.002673555</v>
      </c>
      <c r="E75" s="55">
        <f>E20</f>
        <v>-0.005832438</v>
      </c>
      <c r="F75" s="55">
        <f>F20</f>
        <v>-0.006930096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103.54463131188936</v>
      </c>
      <c r="C82">
        <f>C22+(2/0.017)*(C8*C51+C23*C50)</f>
        <v>25.747443442228725</v>
      </c>
      <c r="D82">
        <f>D22+(2/0.017)*(D8*D51+D23*D50)</f>
        <v>-8.78369071793209</v>
      </c>
      <c r="E82">
        <f>E22+(2/0.017)*(E8*E51+E23*E50)</f>
        <v>-38.989343437439146</v>
      </c>
      <c r="F82">
        <f>F22+(2/0.017)*(F8*F51+F23*F50)</f>
        <v>-72.56705089375868</v>
      </c>
    </row>
    <row r="83" spans="1:6" ht="12.75">
      <c r="A83" t="s">
        <v>81</v>
      </c>
      <c r="B83">
        <f>B23+(3/0.017)*(B9*B51+B24*B50)</f>
        <v>-5.386554662242242</v>
      </c>
      <c r="C83">
        <f>C23+(3/0.017)*(C9*C51+C24*C50)</f>
        <v>-4.746978914025042</v>
      </c>
      <c r="D83">
        <f>D23+(3/0.017)*(D9*D51+D24*D50)</f>
        <v>-3.2748301992494246</v>
      </c>
      <c r="E83">
        <f>E23+(3/0.017)*(E9*E51+E24*E50)</f>
        <v>-0.774231226461119</v>
      </c>
      <c r="F83">
        <f>F23+(3/0.017)*(F9*F51+F24*F50)</f>
        <v>0.5248468390475503</v>
      </c>
    </row>
    <row r="84" spans="1:6" ht="12.75">
      <c r="A84" t="s">
        <v>82</v>
      </c>
      <c r="B84">
        <f>B24+(4/0.017)*(B10*B51+B25*B50)</f>
        <v>-1.201129519355221</v>
      </c>
      <c r="C84">
        <f>C24+(4/0.017)*(C10*C51+C25*C50)</f>
        <v>-2.9152421118107235</v>
      </c>
      <c r="D84">
        <f>D24+(4/0.017)*(D10*D51+D25*D50)</f>
        <v>-2.836489296480559</v>
      </c>
      <c r="E84">
        <f>E24+(4/0.017)*(E10*E51+E25*E50)</f>
        <v>-3.9077031633573345</v>
      </c>
      <c r="F84">
        <f>F24+(4/0.017)*(F10*F51+F25*F50)</f>
        <v>-2.0902953100140005</v>
      </c>
    </row>
    <row r="85" spans="1:6" ht="12.75">
      <c r="A85" t="s">
        <v>83</v>
      </c>
      <c r="B85">
        <f>B25+(5/0.017)*(B11*B51+B26*B50)</f>
        <v>-1.5186712713613006</v>
      </c>
      <c r="C85">
        <f>C25+(5/0.017)*(C11*C51+C26*C50)</f>
        <v>-0.8835708044224116</v>
      </c>
      <c r="D85">
        <f>D25+(5/0.017)*(D11*D51+D26*D50)</f>
        <v>-0.2308585289427398</v>
      </c>
      <c r="E85">
        <f>E25+(5/0.017)*(E11*E51+E26*E50)</f>
        <v>0.6266848035676954</v>
      </c>
      <c r="F85">
        <f>F25+(5/0.017)*(F11*F51+F26*F50)</f>
        <v>-0.9428957768647649</v>
      </c>
    </row>
    <row r="86" spans="1:6" ht="12.75">
      <c r="A86" t="s">
        <v>84</v>
      </c>
      <c r="B86">
        <f>B26+(6/0.017)*(B12*B51+B27*B50)</f>
        <v>1.2687034449004715</v>
      </c>
      <c r="C86">
        <f>C26+(6/0.017)*(C12*C51+C27*C50)</f>
        <v>0.10689341918242623</v>
      </c>
      <c r="D86">
        <f>D26+(6/0.017)*(D12*D51+D27*D50)</f>
        <v>-0.346694648741107</v>
      </c>
      <c r="E86">
        <f>E26+(6/0.017)*(E12*E51+E27*E50)</f>
        <v>-0.5025923403468447</v>
      </c>
      <c r="F86">
        <f>F26+(6/0.017)*(F12*F51+F27*F50)</f>
        <v>2.5882456567440815</v>
      </c>
    </row>
    <row r="87" spans="1:6" ht="12.75">
      <c r="A87" t="s">
        <v>85</v>
      </c>
      <c r="B87">
        <f>B27+(7/0.017)*(B13*B51+B28*B50)</f>
        <v>-0.3535660433906837</v>
      </c>
      <c r="C87">
        <f>C27+(7/0.017)*(C13*C51+C28*C50)</f>
        <v>-0.35930316098332754</v>
      </c>
      <c r="D87">
        <f>D27+(7/0.017)*(D13*D51+D28*D50)</f>
        <v>-0.3841419594987371</v>
      </c>
      <c r="E87">
        <f>E27+(7/0.017)*(E13*E51+E28*E50)</f>
        <v>-0.007013370709943841</v>
      </c>
      <c r="F87">
        <f>F27+(7/0.017)*(F13*F51+F28*F50)</f>
        <v>0.1637632701289694</v>
      </c>
    </row>
    <row r="88" spans="1:6" ht="12.75">
      <c r="A88" t="s">
        <v>86</v>
      </c>
      <c r="B88">
        <f>B28+(8/0.017)*(B14*B51+B29*B50)</f>
        <v>0.0187108465449521</v>
      </c>
      <c r="C88">
        <f>C28+(8/0.017)*(C14*C51+C29*C50)</f>
        <v>-0.14443456454737508</v>
      </c>
      <c r="D88">
        <f>D28+(8/0.017)*(D14*D51+D29*D50)</f>
        <v>-0.12565763277462</v>
      </c>
      <c r="E88">
        <f>E28+(8/0.017)*(E14*E51+E29*E50)</f>
        <v>-0.297781727514868</v>
      </c>
      <c r="F88">
        <f>F28+(8/0.017)*(F14*F51+F29*F50)</f>
        <v>-0.13671835736303622</v>
      </c>
    </row>
    <row r="89" spans="1:6" ht="12.75">
      <c r="A89" t="s">
        <v>87</v>
      </c>
      <c r="B89">
        <f>B29+(9/0.017)*(B15*B51+B30*B50)</f>
        <v>-0.22920155809810028</v>
      </c>
      <c r="C89">
        <f>C29+(9/0.017)*(C15*C51+C30*C50)</f>
        <v>-0.1425979307396363</v>
      </c>
      <c r="D89">
        <f>D29+(9/0.017)*(D15*D51+D30*D50)</f>
        <v>-0.05311206933175516</v>
      </c>
      <c r="E89">
        <f>E29+(9/0.017)*(E15*E51+E30*E50)</f>
        <v>-0.06697640819217475</v>
      </c>
      <c r="F89">
        <f>F29+(9/0.017)*(F15*F51+F30*F50)</f>
        <v>-0.07264377153912842</v>
      </c>
    </row>
    <row r="90" spans="1:6" ht="12.75">
      <c r="A90" t="s">
        <v>88</v>
      </c>
      <c r="B90">
        <f>B30+(10/0.017)*(B16*B51+B31*B50)</f>
        <v>0.17401800293670427</v>
      </c>
      <c r="C90">
        <f>C30+(10/0.017)*(C16*C51+C31*C50)</f>
        <v>-0.031205411134788478</v>
      </c>
      <c r="D90">
        <f>D30+(10/0.017)*(D16*D51+D31*D50)</f>
        <v>-0.10736220018763216</v>
      </c>
      <c r="E90">
        <f>E30+(10/0.017)*(E16*E51+E31*E50)</f>
        <v>-0.09048716225260887</v>
      </c>
      <c r="F90">
        <f>F30+(10/0.017)*(F16*F51+F31*F50)</f>
        <v>0.28650760130522157</v>
      </c>
    </row>
    <row r="91" spans="1:6" ht="12.75">
      <c r="A91" t="s">
        <v>89</v>
      </c>
      <c r="B91">
        <f>B31+(11/0.017)*(B17*B51+B32*B50)</f>
        <v>-0.03550883278028024</v>
      </c>
      <c r="C91">
        <f>C31+(11/0.017)*(C17*C51+C32*C50)</f>
        <v>-0.03801368790646306</v>
      </c>
      <c r="D91">
        <f>D31+(11/0.017)*(D17*D51+D32*D50)</f>
        <v>-0.030477356855099155</v>
      </c>
      <c r="E91">
        <f>E31+(11/0.017)*(E17*E51+E32*E50)</f>
        <v>-0.025805676266059382</v>
      </c>
      <c r="F91">
        <f>F31+(11/0.017)*(F17*F51+F32*F50)</f>
        <v>0.023611908540614103</v>
      </c>
    </row>
    <row r="92" spans="1:6" ht="12.75">
      <c r="A92" t="s">
        <v>90</v>
      </c>
      <c r="B92">
        <f>B32+(12/0.017)*(B18*B51+B33*B50)</f>
        <v>0.013688694990951145</v>
      </c>
      <c r="C92">
        <f>C32+(12/0.017)*(C18*C51+C33*C50)</f>
        <v>0.01207614705472389</v>
      </c>
      <c r="D92">
        <f>D32+(12/0.017)*(D18*D51+D33*D50)</f>
        <v>0.0031888783846237435</v>
      </c>
      <c r="E92">
        <f>E32+(12/0.017)*(E18*E51+E33*E50)</f>
        <v>-0.014437052529742872</v>
      </c>
      <c r="F92">
        <f>F32+(12/0.017)*(F18*F51+F33*F50)</f>
        <v>0.01669697105288347</v>
      </c>
    </row>
    <row r="93" spans="1:6" ht="12.75">
      <c r="A93" t="s">
        <v>91</v>
      </c>
      <c r="B93">
        <f>B33+(13/0.017)*(B19*B51+B34*B50)</f>
        <v>0.11720029639469562</v>
      </c>
      <c r="C93">
        <f>C33+(13/0.017)*(C19*C51+C34*C50)</f>
        <v>0.11119453689477439</v>
      </c>
      <c r="D93">
        <f>D33+(13/0.017)*(D19*D51+D34*D50)</f>
        <v>0.10699108515220207</v>
      </c>
      <c r="E93">
        <f>E33+(13/0.017)*(E19*E51+E34*E50)</f>
        <v>0.10408163696614042</v>
      </c>
      <c r="F93">
        <f>F33+(13/0.017)*(F19*F51+F34*F50)</f>
        <v>0.08792000725913361</v>
      </c>
    </row>
    <row r="94" spans="1:6" ht="12.75">
      <c r="A94" t="s">
        <v>92</v>
      </c>
      <c r="B94">
        <f>B34+(14/0.017)*(B20*B51+B35*B50)</f>
        <v>-0.003833753579430372</v>
      </c>
      <c r="C94">
        <f>C34+(14/0.017)*(C20*C51+C35*C50)</f>
        <v>-0.012304639655022888</v>
      </c>
      <c r="D94">
        <f>D34+(14/0.017)*(D20*D51+D35*D50)</f>
        <v>-0.0227709018644367</v>
      </c>
      <c r="E94">
        <f>E34+(14/0.017)*(E20*E51+E35*E50)</f>
        <v>-0.006862586000808897</v>
      </c>
      <c r="F94">
        <f>F34+(14/0.017)*(F20*F51+F35*F50)</f>
        <v>-0.011944539194160381</v>
      </c>
    </row>
    <row r="95" spans="1:6" ht="12.75">
      <c r="A95" t="s">
        <v>93</v>
      </c>
      <c r="B95" s="55">
        <f>B35</f>
        <v>-0.0083203</v>
      </c>
      <c r="C95" s="55">
        <f>C35</f>
        <v>-0.0001657169</v>
      </c>
      <c r="D95" s="55">
        <f>D35</f>
        <v>0.005164036</v>
      </c>
      <c r="E95" s="55">
        <f>E35</f>
        <v>0.004161783</v>
      </c>
      <c r="F95" s="55">
        <f>F35</f>
        <v>0.0025428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1.316319270131434</v>
      </c>
      <c r="C103">
        <f>C63*10000/C62</f>
        <v>3.436203088728101</v>
      </c>
      <c r="D103">
        <f>D63*10000/D62</f>
        <v>5.152248044254949</v>
      </c>
      <c r="E103">
        <f>E63*10000/E62</f>
        <v>0.8039576058069092</v>
      </c>
      <c r="F103">
        <f>F63*10000/F62</f>
        <v>0.8308283473073268</v>
      </c>
      <c r="G103">
        <f>AVERAGE(C103:E103)</f>
        <v>3.1308029129299864</v>
      </c>
      <c r="H103">
        <f>STDEV(C103:E103)</f>
        <v>2.190173368664637</v>
      </c>
      <c r="I103">
        <f>(B103*B4+C103*C4+D103*D4+E103*E4+F103*F4)/SUM(B4:F4)</f>
        <v>2.561595936367386</v>
      </c>
      <c r="K103">
        <f>(LN(H103)+LN(H123))/2-LN(K114*K115^3)</f>
        <v>-3.137879433881478</v>
      </c>
    </row>
    <row r="104" spans="1:11" ht="12.75">
      <c r="A104" t="s">
        <v>67</v>
      </c>
      <c r="B104">
        <f>B64*10000/B62</f>
        <v>0.0072820330051158524</v>
      </c>
      <c r="C104">
        <f>C64*10000/C62</f>
        <v>0.39193509802308063</v>
      </c>
      <c r="D104">
        <f>D64*10000/D62</f>
        <v>0.23405770108094667</v>
      </c>
      <c r="E104">
        <f>E64*10000/E62</f>
        <v>0.02833972414875332</v>
      </c>
      <c r="F104">
        <f>F64*10000/F62</f>
        <v>-0.8713719083273257</v>
      </c>
      <c r="G104">
        <f>AVERAGE(C104:E104)</f>
        <v>0.21811084108426018</v>
      </c>
      <c r="H104">
        <f>STDEV(C104:E104)</f>
        <v>0.18232149004853598</v>
      </c>
      <c r="I104">
        <f>(B104*B4+C104*C4+D104*D4+E104*E4+F104*F4)/SUM(B4:F4)</f>
        <v>0.042323433635194786</v>
      </c>
      <c r="K104">
        <f>(LN(H104)+LN(H124))/2-LN(K114*K115^4)</f>
        <v>-4.396132191092256</v>
      </c>
    </row>
    <row r="105" spans="1:11" ht="12.75">
      <c r="A105" t="s">
        <v>68</v>
      </c>
      <c r="B105">
        <f>B65*10000/B62</f>
        <v>-0.037114108802470756</v>
      </c>
      <c r="C105">
        <f>C65*10000/C62</f>
        <v>-0.44219908612883785</v>
      </c>
      <c r="D105">
        <f>D65*10000/D62</f>
        <v>-0.8893568224539128</v>
      </c>
      <c r="E105">
        <f>E65*10000/E62</f>
        <v>0.058823069815728435</v>
      </c>
      <c r="F105">
        <f>F65*10000/F62</f>
        <v>-0.6964197250922478</v>
      </c>
      <c r="G105">
        <f>AVERAGE(C105:E105)</f>
        <v>-0.4242442795890074</v>
      </c>
      <c r="H105">
        <f>STDEV(C105:E105)</f>
        <v>0.47434487278195503</v>
      </c>
      <c r="I105">
        <f>(B105*B4+C105*C4+D105*D4+E105*E4+F105*F4)/SUM(B4:F4)</f>
        <v>-0.4045137402225915</v>
      </c>
      <c r="K105">
        <f>(LN(H105)+LN(H125))/2-LN(K114*K115^5)</f>
        <v>-3.207740249091822</v>
      </c>
    </row>
    <row r="106" spans="1:11" ht="12.75">
      <c r="A106" t="s">
        <v>69</v>
      </c>
      <c r="B106">
        <f>B66*10000/B62</f>
        <v>1.2307278851917802</v>
      </c>
      <c r="C106">
        <f>C66*10000/C62</f>
        <v>0.4450450302264027</v>
      </c>
      <c r="D106">
        <f>D66*10000/D62</f>
        <v>-0.301156547841378</v>
      </c>
      <c r="E106">
        <f>E66*10000/E62</f>
        <v>-0.01925808188794762</v>
      </c>
      <c r="F106">
        <f>F66*10000/F62</f>
        <v>11.290520822702376</v>
      </c>
      <c r="G106">
        <f>AVERAGE(C106:E106)</f>
        <v>0.041543466832359016</v>
      </c>
      <c r="H106">
        <f>STDEV(C106:E106)</f>
        <v>0.3767981157367993</v>
      </c>
      <c r="I106">
        <f>(B106*B4+C106*C4+D106*D4+E106*E4+F106*F4)/SUM(B4:F4)</f>
        <v>1.7134752015653214</v>
      </c>
      <c r="K106">
        <f>(LN(H106)+LN(H126))/2-LN(K114*K115^6)</f>
        <v>-3.1676476053354587</v>
      </c>
    </row>
    <row r="107" spans="1:11" ht="12.75">
      <c r="A107" t="s">
        <v>70</v>
      </c>
      <c r="B107">
        <f>B67*10000/B62</f>
        <v>-0.20725251910032944</v>
      </c>
      <c r="C107">
        <f>C67*10000/C62</f>
        <v>-0.0644688863837716</v>
      </c>
      <c r="D107">
        <f>D67*10000/D62</f>
        <v>0.028757806348563716</v>
      </c>
      <c r="E107">
        <f>E67*10000/E62</f>
        <v>-0.3424570490018865</v>
      </c>
      <c r="F107">
        <f>F67*10000/F62</f>
        <v>-0.23364371894293937</v>
      </c>
      <c r="G107">
        <f>AVERAGE(C107:E107)</f>
        <v>-0.1260560430123648</v>
      </c>
      <c r="H107">
        <f>STDEV(C107:E107)</f>
        <v>0.19311874741829202</v>
      </c>
      <c r="I107">
        <f>(B107*B4+C107*C4+D107*D4+E107*E4+F107*F4)/SUM(B4:F4)</f>
        <v>-0.15214135010107593</v>
      </c>
      <c r="K107">
        <f>(LN(H107)+LN(H127))/2-LN(K114*K115^7)</f>
        <v>-3.1136325254433093</v>
      </c>
    </row>
    <row r="108" spans="1:9" ht="12.75">
      <c r="A108" t="s">
        <v>71</v>
      </c>
      <c r="B108">
        <f>B68*10000/B62</f>
        <v>0.011756587355386542</v>
      </c>
      <c r="C108">
        <f>C68*10000/C62</f>
        <v>-0.04745612248739522</v>
      </c>
      <c r="D108">
        <f>D68*10000/D62</f>
        <v>0.026492146925462676</v>
      </c>
      <c r="E108">
        <f>E68*10000/E62</f>
        <v>-0.03815469401340737</v>
      </c>
      <c r="F108">
        <f>F68*10000/F62</f>
        <v>0.0026915106495730055</v>
      </c>
      <c r="G108">
        <f>AVERAGE(C108:E108)</f>
        <v>-0.019706223191779972</v>
      </c>
      <c r="H108">
        <f>STDEV(C108:E108)</f>
        <v>0.040278358879570576</v>
      </c>
      <c r="I108">
        <f>(B108*B4+C108*C4+D108*D4+E108*E4+F108*F4)/SUM(B4:F4)</f>
        <v>-0.012156764833702354</v>
      </c>
    </row>
    <row r="109" spans="1:9" ht="12.75">
      <c r="A109" t="s">
        <v>72</v>
      </c>
      <c r="B109">
        <f>B69*10000/B62</f>
        <v>-0.021903914676183318</v>
      </c>
      <c r="C109">
        <f>C69*10000/C62</f>
        <v>-0.12421021851724129</v>
      </c>
      <c r="D109">
        <f>D69*10000/D62</f>
        <v>-0.1480572674125565</v>
      </c>
      <c r="E109">
        <f>E69*10000/E62</f>
        <v>-0.009265275012437037</v>
      </c>
      <c r="F109">
        <f>F69*10000/F62</f>
        <v>0.023905877652074792</v>
      </c>
      <c r="G109">
        <f>AVERAGE(C109:E109)</f>
        <v>-0.0938442536474116</v>
      </c>
      <c r="H109">
        <f>STDEV(C109:E109)</f>
        <v>0.07421167802614027</v>
      </c>
      <c r="I109">
        <f>(B109*B4+C109*C4+D109*D4+E109*E4+F109*F4)/SUM(B4:F4)</f>
        <v>-0.06773196563276314</v>
      </c>
    </row>
    <row r="110" spans="1:11" ht="12.75">
      <c r="A110" t="s">
        <v>73</v>
      </c>
      <c r="B110">
        <f>B70*10000/B62</f>
        <v>-0.4316740550701145</v>
      </c>
      <c r="C110">
        <f>C70*10000/C62</f>
        <v>-0.1320399257924068</v>
      </c>
      <c r="D110">
        <f>D70*10000/D62</f>
        <v>-0.11581243653827418</v>
      </c>
      <c r="E110">
        <f>E70*10000/E62</f>
        <v>-0.14699250289024204</v>
      </c>
      <c r="F110">
        <f>F70*10000/F62</f>
        <v>-0.4329528764552247</v>
      </c>
      <c r="G110">
        <f>AVERAGE(C110:E110)</f>
        <v>-0.131614955073641</v>
      </c>
      <c r="H110">
        <f>STDEV(C110:E110)</f>
        <v>0.015594376695211019</v>
      </c>
      <c r="I110">
        <f>(B110*B4+C110*C4+D110*D4+E110*E4+F110*F4)/SUM(B4:F4)</f>
        <v>-0.2152517181238064</v>
      </c>
      <c r="K110">
        <f>EXP(AVERAGE(K103:K107))</f>
        <v>0.03321989282674313</v>
      </c>
    </row>
    <row r="111" spans="1:9" ht="12.75">
      <c r="A111" t="s">
        <v>74</v>
      </c>
      <c r="B111">
        <f>B71*10000/B62</f>
        <v>-0.031017972817986825</v>
      </c>
      <c r="C111">
        <f>C71*10000/C62</f>
        <v>-0.008568326226330886</v>
      </c>
      <c r="D111">
        <f>D71*10000/D62</f>
        <v>0.005221273139005254</v>
      </c>
      <c r="E111">
        <f>E71*10000/E62</f>
        <v>-0.030293472284827982</v>
      </c>
      <c r="F111">
        <f>F71*10000/F62</f>
        <v>-0.004977933287791462</v>
      </c>
      <c r="G111">
        <f>AVERAGE(C111:E111)</f>
        <v>-0.011213508457384539</v>
      </c>
      <c r="H111">
        <f>STDEV(C111:E111)</f>
        <v>0.017904525333181338</v>
      </c>
      <c r="I111">
        <f>(B111*B4+C111*C4+D111*D4+E111*E4+F111*F4)/SUM(B4:F4)</f>
        <v>-0.013248795306523228</v>
      </c>
    </row>
    <row r="112" spans="1:9" ht="12.75">
      <c r="A112" t="s">
        <v>75</v>
      </c>
      <c r="B112">
        <f>B72*10000/B62</f>
        <v>-0.08020323128696233</v>
      </c>
      <c r="C112">
        <f>C72*10000/C62</f>
        <v>-0.04026340267961615</v>
      </c>
      <c r="D112">
        <f>D72*10000/D62</f>
        <v>-0.02886679443490248</v>
      </c>
      <c r="E112">
        <f>E72*10000/E62</f>
        <v>-0.0510138487432278</v>
      </c>
      <c r="F112">
        <f>F72*10000/F62</f>
        <v>-0.05318140033022945</v>
      </c>
      <c r="G112">
        <f>AVERAGE(C112:E112)</f>
        <v>-0.04004801528591548</v>
      </c>
      <c r="H112">
        <f>STDEV(C112:E112)</f>
        <v>0.011075098077714752</v>
      </c>
      <c r="I112">
        <f>(B112*B4+C112*C4+D112*D4+E112*E4+F112*F4)/SUM(B4:F4)</f>
        <v>-0.047614108899464214</v>
      </c>
    </row>
    <row r="113" spans="1:9" ht="12.75">
      <c r="A113" t="s">
        <v>76</v>
      </c>
      <c r="B113">
        <f>B73*10000/B62</f>
        <v>0.037679530769556935</v>
      </c>
      <c r="C113">
        <f>C73*10000/C62</f>
        <v>0.02943322383390871</v>
      </c>
      <c r="D113">
        <f>D73*10000/D62</f>
        <v>0.025446475543259357</v>
      </c>
      <c r="E113">
        <f>E73*10000/E62</f>
        <v>0.03946354716297957</v>
      </c>
      <c r="F113">
        <f>F73*10000/F62</f>
        <v>0.007066471929000509</v>
      </c>
      <c r="G113">
        <f>AVERAGE(C113:E113)</f>
        <v>0.03144774884671588</v>
      </c>
      <c r="H113">
        <f>STDEV(C113:E113)</f>
        <v>0.007222417010150448</v>
      </c>
      <c r="I113">
        <f>(B113*B4+C113*C4+D113*D4+E113*E4+F113*F4)/SUM(B4:F4)</f>
        <v>0.029099143498209953</v>
      </c>
    </row>
    <row r="114" spans="1:11" ht="12.75">
      <c r="A114" t="s">
        <v>77</v>
      </c>
      <c r="B114">
        <f>B74*10000/B62</f>
        <v>-0.21086580661200227</v>
      </c>
      <c r="C114">
        <f>C74*10000/C62</f>
        <v>-0.2091619469131407</v>
      </c>
      <c r="D114">
        <f>D74*10000/D62</f>
        <v>-0.19452192108813765</v>
      </c>
      <c r="E114">
        <f>E74*10000/E62</f>
        <v>-0.19299029674695367</v>
      </c>
      <c r="F114">
        <f>F74*10000/F62</f>
        <v>-0.15441230331516884</v>
      </c>
      <c r="G114">
        <f>AVERAGE(C114:E114)</f>
        <v>-0.19889138824941066</v>
      </c>
      <c r="H114">
        <f>STDEV(C114:E114)</f>
        <v>0.008927471631401326</v>
      </c>
      <c r="I114">
        <f>(B114*B4+C114*C4+D114*D4+E114*E4+F114*F4)/SUM(B4:F4)</f>
        <v>-0.19469537602795764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-0.004499601235856452</v>
      </c>
      <c r="C115">
        <f>C75*10000/C62</f>
        <v>-0.0020704570715794155</v>
      </c>
      <c r="D115">
        <f>D75*10000/D62</f>
        <v>0.0026735861765457814</v>
      </c>
      <c r="E115">
        <f>E75*10000/E62</f>
        <v>-0.005832439303887688</v>
      </c>
      <c r="F115">
        <f>F75*10000/F62</f>
        <v>-0.006930097916451441</v>
      </c>
      <c r="G115">
        <f>AVERAGE(C115:E115)</f>
        <v>-0.0017431033996404405</v>
      </c>
      <c r="H115">
        <f>STDEV(C115:E115)</f>
        <v>0.004262450901575853</v>
      </c>
      <c r="I115">
        <f>(B115*B4+C115*C4+D115*D4+E115*E4+F115*F4)/SUM(B4:F4)</f>
        <v>-0.002833355422064409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103.54309496106782</v>
      </c>
      <c r="C122">
        <f>C82*10000/C62</f>
        <v>25.747506510681493</v>
      </c>
      <c r="D122">
        <f>D82*10000/D62</f>
        <v>-8.783793145275382</v>
      </c>
      <c r="E122">
        <f>E82*10000/E62</f>
        <v>-38.98935215381553</v>
      </c>
      <c r="F122">
        <f>F82*10000/F62</f>
        <v>-72.56707096147913</v>
      </c>
      <c r="G122">
        <f>AVERAGE(C122:E122)</f>
        <v>-7.341879596136473</v>
      </c>
      <c r="H122">
        <f>STDEV(C122:E122)</f>
        <v>32.39250767460214</v>
      </c>
      <c r="I122">
        <f>(B122*B4+C122*C4+D122*D4+E122*E4+F122*F4)/SUM(B4:F4)</f>
        <v>0.02402599778130261</v>
      </c>
    </row>
    <row r="123" spans="1:9" ht="12.75">
      <c r="A123" t="s">
        <v>81</v>
      </c>
      <c r="B123">
        <f>B83*10000/B62</f>
        <v>-5.38647473885485</v>
      </c>
      <c r="C123">
        <f>C83*10000/C62</f>
        <v>-4.746990541766495</v>
      </c>
      <c r="D123">
        <f>D83*10000/D62</f>
        <v>-3.27486838731499</v>
      </c>
      <c r="E123">
        <f>E83*10000/E62</f>
        <v>-0.7742313995466389</v>
      </c>
      <c r="F123">
        <f>F83*10000/F62</f>
        <v>0.5248469841888992</v>
      </c>
      <c r="G123">
        <f>AVERAGE(C123:E123)</f>
        <v>-2.9320301095427084</v>
      </c>
      <c r="H123">
        <f>STDEV(C123:E123)</f>
        <v>2.008446505150749</v>
      </c>
      <c r="I123">
        <f>(B123*B4+C123*C4+D123*D4+E123*E4+F123*F4)/SUM(B4:F4)</f>
        <v>-2.82673340580607</v>
      </c>
    </row>
    <row r="124" spans="1:9" ht="12.75">
      <c r="A124" t="s">
        <v>82</v>
      </c>
      <c r="B124">
        <f>B84*10000/B62</f>
        <v>-1.2011116975106648</v>
      </c>
      <c r="C124">
        <f>C84*10000/C62</f>
        <v>-2.915249252706473</v>
      </c>
      <c r="D124">
        <f>D84*10000/D62</f>
        <v>-2.8365223730166353</v>
      </c>
      <c r="E124">
        <f>E84*10000/E62</f>
        <v>-3.907704036955312</v>
      </c>
      <c r="F124">
        <f>F84*10000/F62</f>
        <v>-2.090295888065078</v>
      </c>
      <c r="G124">
        <f>AVERAGE(C124:E124)</f>
        <v>-3.219825220892807</v>
      </c>
      <c r="H124">
        <f>STDEV(C124:E124)</f>
        <v>0.5970196224472756</v>
      </c>
      <c r="I124">
        <f>(B124*B4+C124*C4+D124*D4+E124*E4+F124*F4)/SUM(B4:F4)</f>
        <v>-2.7767713145773945</v>
      </c>
    </row>
    <row r="125" spans="1:9" ht="12.75">
      <c r="A125" t="s">
        <v>83</v>
      </c>
      <c r="B125">
        <f>B85*10000/B62</f>
        <v>-1.5186487379684452</v>
      </c>
      <c r="C125">
        <f>C85*10000/C62</f>
        <v>-0.8835729687321875</v>
      </c>
      <c r="D125">
        <f>D85*10000/D62</f>
        <v>-0.23086122100312254</v>
      </c>
      <c r="E125">
        <f>E85*10000/E62</f>
        <v>0.6266849436680445</v>
      </c>
      <c r="F125">
        <f>F85*10000/F62</f>
        <v>-0.9428960376135296</v>
      </c>
      <c r="G125">
        <f>AVERAGE(C125:E125)</f>
        <v>-0.16258308202242186</v>
      </c>
      <c r="H125">
        <f>STDEV(C125:E125)</f>
        <v>0.7574405380548876</v>
      </c>
      <c r="I125">
        <f>(B125*B4+C125*C4+D125*D4+E125*E4+F125*F4)/SUM(B4:F4)</f>
        <v>-0.46305282799955133</v>
      </c>
    </row>
    <row r="126" spans="1:9" ht="12.75">
      <c r="A126" t="s">
        <v>84</v>
      </c>
      <c r="B126">
        <f>B86*10000/B62</f>
        <v>1.2686846204229958</v>
      </c>
      <c r="C126">
        <f>C86*10000/C62</f>
        <v>0.1068936810182304</v>
      </c>
      <c r="D126">
        <f>D86*10000/D62</f>
        <v>-0.34669869157605465</v>
      </c>
      <c r="E126">
        <f>E86*10000/E62</f>
        <v>-0.5025924527053413</v>
      </c>
      <c r="F126">
        <f>F86*10000/F62</f>
        <v>2.588246372498541</v>
      </c>
      <c r="G126">
        <f>AVERAGE(C126:E126)</f>
        <v>-0.24746582108772186</v>
      </c>
      <c r="H126">
        <f>STDEV(C126:E126)</f>
        <v>0.3166286606410458</v>
      </c>
      <c r="I126">
        <f>(B126*B4+C126*C4+D126*D4+E126*E4+F126*F4)/SUM(B4:F4)</f>
        <v>0.3501980111480248</v>
      </c>
    </row>
    <row r="127" spans="1:9" ht="12.75">
      <c r="A127" t="s">
        <v>85</v>
      </c>
      <c r="B127">
        <f>B87*10000/B62</f>
        <v>-0.3535607973294022</v>
      </c>
      <c r="C127">
        <f>C87*10000/C62</f>
        <v>-0.3593040410976771</v>
      </c>
      <c r="D127">
        <f>D87*10000/D62</f>
        <v>-0.38414643900986994</v>
      </c>
      <c r="E127">
        <f>E87*10000/E62</f>
        <v>-0.0070133722778383855</v>
      </c>
      <c r="F127">
        <f>F87*10000/F62</f>
        <v>0.16376331541612776</v>
      </c>
      <c r="G127">
        <f>AVERAGE(C127:E127)</f>
        <v>-0.2501546174617951</v>
      </c>
      <c r="H127">
        <f>STDEV(C127:E127)</f>
        <v>0.210932536645513</v>
      </c>
      <c r="I127">
        <f>(B127*B4+C127*C4+D127*D4+E127*E4+F127*F4)/SUM(B4:F4)</f>
        <v>-0.20996665782343255</v>
      </c>
    </row>
    <row r="128" spans="1:9" ht="12.75">
      <c r="A128" t="s">
        <v>86</v>
      </c>
      <c r="B128">
        <f>B88*10000/B62</f>
        <v>0.018710568921437513</v>
      </c>
      <c r="C128">
        <f>C88*10000/C62</f>
        <v>-0.1444349183403461</v>
      </c>
      <c r="D128">
        <f>D88*10000/D62</f>
        <v>-0.12565909807865935</v>
      </c>
      <c r="E128">
        <f>E88*10000/E62</f>
        <v>-0.2977817940863306</v>
      </c>
      <c r="F128">
        <f>F88*10000/F62</f>
        <v>-0.1367183951711839</v>
      </c>
      <c r="G128">
        <f>AVERAGE(C128:E128)</f>
        <v>-0.18929193683511203</v>
      </c>
      <c r="H128">
        <f>STDEV(C128:E128)</f>
        <v>0.09442282404915198</v>
      </c>
      <c r="I128">
        <f>(B128*B4+C128*C4+D128*D4+E128*E4+F128*F4)/SUM(B4:F4)</f>
        <v>-0.15214500420677543</v>
      </c>
    </row>
    <row r="129" spans="1:9" ht="12.75">
      <c r="A129" t="s">
        <v>87</v>
      </c>
      <c r="B129">
        <f>B89*10000/B62</f>
        <v>-0.2291981573037025</v>
      </c>
      <c r="C129">
        <f>C89*10000/C62</f>
        <v>-0.1425982800337664</v>
      </c>
      <c r="D129">
        <f>D89*10000/D62</f>
        <v>-0.053112688675984496</v>
      </c>
      <c r="E129">
        <f>E89*10000/E62</f>
        <v>-0.06697642316528102</v>
      </c>
      <c r="F129">
        <f>F89*10000/F62</f>
        <v>-0.07264379162806524</v>
      </c>
      <c r="G129">
        <f>AVERAGE(C129:E129)</f>
        <v>-0.08756246395834398</v>
      </c>
      <c r="H129">
        <f>STDEV(C129:E129)</f>
        <v>0.048163851297557396</v>
      </c>
      <c r="I129">
        <f>(B129*B4+C129*C4+D129*D4+E129*E4+F129*F4)/SUM(B4:F4)</f>
        <v>-0.10608534473123017</v>
      </c>
    </row>
    <row r="130" spans="1:9" ht="12.75">
      <c r="A130" t="s">
        <v>88</v>
      </c>
      <c r="B130">
        <f>B90*10000/B62</f>
        <v>0.17401542093222575</v>
      </c>
      <c r="C130">
        <f>C90*10000/C62</f>
        <v>-0.031205487572552197</v>
      </c>
      <c r="D130">
        <f>D90*10000/D62</f>
        <v>-0.10736345214712031</v>
      </c>
      <c r="E130">
        <f>E90*10000/E62</f>
        <v>-0.09048718248173034</v>
      </c>
      <c r="F130">
        <f>F90*10000/F62</f>
        <v>0.286507680536145</v>
      </c>
      <c r="G130">
        <f>AVERAGE(C130:E130)</f>
        <v>-0.07635204073380096</v>
      </c>
      <c r="H130">
        <f>STDEV(C130:E130)</f>
        <v>0.039998257039661554</v>
      </c>
      <c r="I130">
        <f>(B130*B4+C130*C4+D130*D4+E130*E4+F130*F4)/SUM(B4:F4)</f>
        <v>0.008286942414819535</v>
      </c>
    </row>
    <row r="131" spans="1:9" ht="12.75">
      <c r="A131" t="s">
        <v>89</v>
      </c>
      <c r="B131">
        <f>B91*10000/B62</f>
        <v>-0.03550830591545178</v>
      </c>
      <c r="C131">
        <f>C91*10000/C62</f>
        <v>-0.03801378102112454</v>
      </c>
      <c r="D131">
        <f>D91*10000/D62</f>
        <v>-0.030477712254075907</v>
      </c>
      <c r="E131">
        <f>E91*10000/E62</f>
        <v>-0.025805682035122606</v>
      </c>
      <c r="F131">
        <f>F91*10000/F62</f>
        <v>0.023611915070260468</v>
      </c>
      <c r="G131">
        <f>AVERAGE(C131:E131)</f>
        <v>-0.03143239177010768</v>
      </c>
      <c r="H131">
        <f>STDEV(C131:E131)</f>
        <v>0.006159787329669226</v>
      </c>
      <c r="I131">
        <f>(B131*B4+C131*C4+D131*D4+E131*E4+F131*F4)/SUM(B4:F4)</f>
        <v>-0.024684139479043864</v>
      </c>
    </row>
    <row r="132" spans="1:9" ht="12.75">
      <c r="A132" t="s">
        <v>90</v>
      </c>
      <c r="B132">
        <f>B92*10000/B62</f>
        <v>0.013688491883966952</v>
      </c>
      <c r="C132">
        <f>C92*10000/C62</f>
        <v>0.012076176635288337</v>
      </c>
      <c r="D132">
        <f>D92*10000/D62</f>
        <v>0.003188915570398096</v>
      </c>
      <c r="E132">
        <f>E92*10000/E62</f>
        <v>-0.014437055757260257</v>
      </c>
      <c r="F132">
        <f>F92*10000/F62</f>
        <v>0.016696975670270335</v>
      </c>
      <c r="G132">
        <f>AVERAGE(C132:E132)</f>
        <v>0.0002760121494753918</v>
      </c>
      <c r="H132">
        <f>STDEV(C132:E132)</f>
        <v>0.013494503611842838</v>
      </c>
      <c r="I132">
        <f>(B132*B4+C132*C4+D132*D4+E132*E4+F132*F4)/SUM(B4:F4)</f>
        <v>0.004408465706609196</v>
      </c>
    </row>
    <row r="133" spans="1:9" ht="12.75">
      <c r="A133" t="s">
        <v>91</v>
      </c>
      <c r="B133">
        <f>B93*10000/B62</f>
        <v>0.1171985574269735</v>
      </c>
      <c r="C133">
        <f>C93*10000/C62</f>
        <v>0.11119480926618143</v>
      </c>
      <c r="D133">
        <f>D93*10000/D62</f>
        <v>0.10699233278408712</v>
      </c>
      <c r="E133">
        <f>E93*10000/E62</f>
        <v>0.10408166023441434</v>
      </c>
      <c r="F133">
        <f>F93*10000/F62</f>
        <v>0.08792003157256659</v>
      </c>
      <c r="G133">
        <f>AVERAGE(C133:E133)</f>
        <v>0.1074229340948943</v>
      </c>
      <c r="H133">
        <f>STDEV(C133:E133)</f>
        <v>0.0035760712246378727</v>
      </c>
      <c r="I133">
        <f>(B133*B4+C133*C4+D133*D4+E133*E4+F133*F4)/SUM(B4:F4)</f>
        <v>0.1062387636164681</v>
      </c>
    </row>
    <row r="134" spans="1:9" ht="12.75">
      <c r="A134" t="s">
        <v>92</v>
      </c>
      <c r="B134">
        <f>B94*10000/B62</f>
        <v>-0.0038336966958393373</v>
      </c>
      <c r="C134">
        <f>C94*10000/C62</f>
        <v>-0.01230466979528076</v>
      </c>
      <c r="D134">
        <f>D94*10000/D62</f>
        <v>-0.022771167397804985</v>
      </c>
      <c r="E134">
        <f>E94*10000/E62</f>
        <v>-0.006862587534994325</v>
      </c>
      <c r="F134">
        <f>F94*10000/F62</f>
        <v>-0.011944542497307893</v>
      </c>
      <c r="G134">
        <f>AVERAGE(C134:E134)</f>
        <v>-0.013979474909360023</v>
      </c>
      <c r="H134">
        <f>STDEV(C134:E134)</f>
        <v>0.008085447262858484</v>
      </c>
      <c r="I134">
        <f>(B134*B4+C134*C4+D134*D4+E134*E4+F134*F4)/SUM(B4:F4)</f>
        <v>-0.012239663550190709</v>
      </c>
    </row>
    <row r="135" spans="1:9" ht="12.75">
      <c r="A135" t="s">
        <v>93</v>
      </c>
      <c r="B135">
        <f>B95*10000/B62</f>
        <v>-0.008320176546957783</v>
      </c>
      <c r="C135">
        <f>C95*10000/C62</f>
        <v>-0.0001657173059241262</v>
      </c>
      <c r="D135">
        <f>D95*10000/D62</f>
        <v>0.00516409621825052</v>
      </c>
      <c r="E135">
        <f>E95*10000/E62</f>
        <v>0.0041617839303995366</v>
      </c>
      <c r="F135">
        <f>F95*10000/F62</f>
        <v>0.0025428007031869</v>
      </c>
      <c r="G135">
        <f>AVERAGE(C135:E135)</f>
        <v>0.0030533876142419766</v>
      </c>
      <c r="H135">
        <f>STDEV(C135:E135)</f>
        <v>0.0028325138739064416</v>
      </c>
      <c r="I135">
        <f>(B135*B4+C135*C4+D135*D4+E135*E4+F135*F4)/SUM(B4:F4)</f>
        <v>0.0013380990939543059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2004-09-27T10:39:30Z</cp:lastPrinted>
  <dcterms:created xsi:type="dcterms:W3CDTF">2004-09-27T10:39:30Z</dcterms:created>
  <dcterms:modified xsi:type="dcterms:W3CDTF">2004-09-27T15:43:02Z</dcterms:modified>
  <cp:category/>
  <cp:version/>
  <cp:contentType/>
  <cp:contentStatus/>
</cp:coreProperties>
</file>