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<sst xmlns="http://schemas.openxmlformats.org/spreadsheetml/2006/main" count="202" uniqueCount="97">
  <si>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28/09/2004       07:18:29</t>
  </si>
  <si>
    <t>LISSNER</t>
  </si>
  <si>
    <t>HCMQAP330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</si>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</sst>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-0.003753</v>
      </c>
      <c r="D4" s="13">
        <v>-0.003751</v>
      </c>
      <c r="E4" s="13">
        <v>-0.003751</v>
      </c>
      <c r="F4" s="24">
        <v>-0.002085</v>
      </c>
      <c r="G4" s="34">
        <v>-0.011691</v>
      </c>
    </row>
    <row r="5" spans="1:7" ht="12.75" thickBot="1">
      <c r="A5" s="44" t="s">
        <v>13</v>
      </c>
      <c r="B5" s="45">
        <v>5.754848</v>
      </c>
      <c r="C5" s="46">
        <v>2.365279</v>
      </c>
      <c r="D5" s="46">
        <v>-0.343252</v>
      </c>
      <c r="E5" s="46">
        <v>-2.465441</v>
      </c>
      <c r="F5" s="47">
        <v>-5.494476</v>
      </c>
      <c r="G5" s="48">
        <v>5.404967</v>
      </c>
    </row>
    <row r="6" spans="1:7" ht="12.75" thickTop="1">
      <c r="A6" s="6" t="s">
        <v>14</v>
      </c>
      <c r="B6" s="39">
        <v>18.46555</v>
      </c>
      <c r="C6" s="40">
        <v>-25.26392</v>
      </c>
      <c r="D6" s="40">
        <v>26.91718</v>
      </c>
      <c r="E6" s="40">
        <v>-61.84119</v>
      </c>
      <c r="F6" s="41">
        <v>88.42208</v>
      </c>
      <c r="G6" s="42">
        <v>0.008879306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-0.655222</v>
      </c>
      <c r="C8" s="14">
        <v>-1.493757</v>
      </c>
      <c r="D8" s="14">
        <v>1.433272</v>
      </c>
      <c r="E8" s="14">
        <v>-0.7202368</v>
      </c>
      <c r="F8" s="25">
        <v>-2.739422</v>
      </c>
      <c r="G8" s="35">
        <v>-0.6489413</v>
      </c>
    </row>
    <row r="9" spans="1:7" ht="12">
      <c r="A9" s="20" t="s">
        <v>17</v>
      </c>
      <c r="B9" s="29">
        <v>0.3220178</v>
      </c>
      <c r="C9" s="14">
        <v>-0.3822217</v>
      </c>
      <c r="D9" s="14">
        <v>-0.08262233</v>
      </c>
      <c r="E9" s="14">
        <v>-0.9346087</v>
      </c>
      <c r="F9" s="25">
        <v>-0.2877726</v>
      </c>
      <c r="G9" s="35">
        <v>-0.3286634</v>
      </c>
    </row>
    <row r="10" spans="1:7" ht="12">
      <c r="A10" s="20" t="s">
        <v>18</v>
      </c>
      <c r="B10" s="29">
        <v>0.3934838</v>
      </c>
      <c r="C10" s="14">
        <v>-0.08078623</v>
      </c>
      <c r="D10" s="14">
        <v>-0.3998041</v>
      </c>
      <c r="E10" s="14">
        <v>-0.200467</v>
      </c>
      <c r="F10" s="25">
        <v>0.3068562</v>
      </c>
      <c r="G10" s="35">
        <v>-0.06600433</v>
      </c>
    </row>
    <row r="11" spans="1:7" ht="12">
      <c r="A11" s="21" t="s">
        <v>19</v>
      </c>
      <c r="B11" s="31">
        <v>2.047015</v>
      </c>
      <c r="C11" s="16">
        <v>1.017562</v>
      </c>
      <c r="D11" s="16">
        <v>1.191551</v>
      </c>
      <c r="E11" s="16">
        <v>1.168909</v>
      </c>
      <c r="F11" s="27">
        <v>12.97964</v>
      </c>
      <c r="G11" s="37">
        <v>2.844063</v>
      </c>
    </row>
    <row r="12" spans="1:7" ht="12">
      <c r="A12" s="20" t="s">
        <v>20</v>
      </c>
      <c r="B12" s="29">
        <v>0.1782759</v>
      </c>
      <c r="C12" s="14">
        <v>0.04432971</v>
      </c>
      <c r="D12" s="14">
        <v>0.03262419</v>
      </c>
      <c r="E12" s="14">
        <v>-0.1463583</v>
      </c>
      <c r="F12" s="25">
        <v>-0.1266811</v>
      </c>
      <c r="G12" s="35">
        <v>-0.007878175</v>
      </c>
    </row>
    <row r="13" spans="1:7" ht="12">
      <c r="A13" s="20" t="s">
        <v>21</v>
      </c>
      <c r="B13" s="29">
        <v>0.08699649</v>
      </c>
      <c r="C13" s="14">
        <v>-0.1501367</v>
      </c>
      <c r="D13" s="14">
        <v>-0.1070146</v>
      </c>
      <c r="E13" s="14">
        <v>-0.292785</v>
      </c>
      <c r="F13" s="25">
        <v>-0.2439744</v>
      </c>
      <c r="G13" s="35">
        <v>-0.1523668</v>
      </c>
    </row>
    <row r="14" spans="1:7" ht="12">
      <c r="A14" s="20" t="s">
        <v>22</v>
      </c>
      <c r="B14" s="29">
        <v>-0.06012762</v>
      </c>
      <c r="C14" s="14">
        <v>-0.05115346</v>
      </c>
      <c r="D14" s="14">
        <v>-0.1041248</v>
      </c>
      <c r="E14" s="14">
        <v>-0.1687207</v>
      </c>
      <c r="F14" s="25">
        <v>-0.01613658</v>
      </c>
      <c r="G14" s="35">
        <v>-0.08879543</v>
      </c>
    </row>
    <row r="15" spans="1:7" ht="12">
      <c r="A15" s="21" t="s">
        <v>23</v>
      </c>
      <c r="B15" s="31">
        <v>-0.399915</v>
      </c>
      <c r="C15" s="16">
        <v>-0.1204713</v>
      </c>
      <c r="D15" s="16">
        <v>-0.07489638</v>
      </c>
      <c r="E15" s="16">
        <v>-0.1242936</v>
      </c>
      <c r="F15" s="27">
        <v>-0.3907541</v>
      </c>
      <c r="G15" s="37">
        <v>-0.1869362</v>
      </c>
    </row>
    <row r="16" spans="1:7" ht="12">
      <c r="A16" s="20" t="s">
        <v>24</v>
      </c>
      <c r="B16" s="29">
        <v>0.009526563</v>
      </c>
      <c r="C16" s="14">
        <v>0.02431545</v>
      </c>
      <c r="D16" s="14">
        <v>0.006549035</v>
      </c>
      <c r="E16" s="14">
        <v>0.04145895</v>
      </c>
      <c r="F16" s="25">
        <v>0.01139442</v>
      </c>
      <c r="G16" s="35">
        <v>0.02030055</v>
      </c>
    </row>
    <row r="17" spans="1:7" ht="12">
      <c r="A17" s="20" t="s">
        <v>25</v>
      </c>
      <c r="B17" s="29">
        <v>-0.05272763</v>
      </c>
      <c r="C17" s="14">
        <v>-0.03423968</v>
      </c>
      <c r="D17" s="14">
        <v>-0.04074082</v>
      </c>
      <c r="E17" s="14">
        <v>-0.02724007</v>
      </c>
      <c r="F17" s="25">
        <v>-0.07471315</v>
      </c>
      <c r="G17" s="35">
        <v>-0.04220034</v>
      </c>
    </row>
    <row r="18" spans="1:7" ht="12">
      <c r="A18" s="20" t="s">
        <v>26</v>
      </c>
      <c r="B18" s="29">
        <v>0.01009072</v>
      </c>
      <c r="C18" s="14">
        <v>0.02818099</v>
      </c>
      <c r="D18" s="14">
        <v>0.02367635</v>
      </c>
      <c r="E18" s="14">
        <v>0.05415137</v>
      </c>
      <c r="F18" s="25">
        <v>-0.01156559</v>
      </c>
      <c r="G18" s="35">
        <v>0.02540257</v>
      </c>
    </row>
    <row r="19" spans="1:7" ht="12">
      <c r="A19" s="21" t="s">
        <v>27</v>
      </c>
      <c r="B19" s="31">
        <v>-0.207041</v>
      </c>
      <c r="C19" s="16">
        <v>-0.2024443</v>
      </c>
      <c r="D19" s="16">
        <v>-0.2021347</v>
      </c>
      <c r="E19" s="16">
        <v>-0.1985022</v>
      </c>
      <c r="F19" s="27">
        <v>-0.1612759</v>
      </c>
      <c r="G19" s="37">
        <v>-0.1965791</v>
      </c>
    </row>
    <row r="20" spans="1:7" ht="12.75" thickBot="1">
      <c r="A20" s="44" t="s">
        <v>28</v>
      </c>
      <c r="B20" s="45">
        <v>-0.0002474038</v>
      </c>
      <c r="C20" s="46">
        <v>-0.005687126</v>
      </c>
      <c r="D20" s="46">
        <v>-0.002572057</v>
      </c>
      <c r="E20" s="46">
        <v>-0.0002566639</v>
      </c>
      <c r="F20" s="47">
        <v>-0.002816056</v>
      </c>
      <c r="G20" s="48">
        <v>-0.002461179</v>
      </c>
    </row>
    <row r="21" spans="1:7" ht="12.75" thickTop="1">
      <c r="A21" s="6" t="s">
        <v>29</v>
      </c>
      <c r="B21" s="39">
        <v>-123.1919</v>
      </c>
      <c r="C21" s="40">
        <v>65.66811</v>
      </c>
      <c r="D21" s="40">
        <v>29.51187</v>
      </c>
      <c r="E21" s="40">
        <v>23.21163</v>
      </c>
      <c r="F21" s="41">
        <v>-79.95533</v>
      </c>
      <c r="G21" s="43">
        <v>0.007726569</v>
      </c>
    </row>
    <row r="22" spans="1:7" ht="12">
      <c r="A22" s="20" t="s">
        <v>30</v>
      </c>
      <c r="B22" s="29">
        <v>115.102</v>
      </c>
      <c r="C22" s="14">
        <v>47.30593</v>
      </c>
      <c r="D22" s="14">
        <v>-6.865041</v>
      </c>
      <c r="E22" s="14">
        <v>-49.30923</v>
      </c>
      <c r="F22" s="25">
        <v>-109.8939</v>
      </c>
      <c r="G22" s="36">
        <v>0</v>
      </c>
    </row>
    <row r="23" spans="1:7" ht="12">
      <c r="A23" s="20" t="s">
        <v>31</v>
      </c>
      <c r="B23" s="29">
        <v>0.7568442</v>
      </c>
      <c r="C23" s="14">
        <v>1.702905</v>
      </c>
      <c r="D23" s="14">
        <v>-1.280339</v>
      </c>
      <c r="E23" s="14">
        <v>0.4568191</v>
      </c>
      <c r="F23" s="25">
        <v>4.252256</v>
      </c>
      <c r="G23" s="35">
        <v>0.8896358</v>
      </c>
    </row>
    <row r="24" spans="1:7" ht="12">
      <c r="A24" s="20" t="s">
        <v>32</v>
      </c>
      <c r="B24" s="29">
        <v>1.661893</v>
      </c>
      <c r="C24" s="14">
        <v>-1.250067</v>
      </c>
      <c r="D24" s="14">
        <v>-2.593875</v>
      </c>
      <c r="E24" s="14">
        <v>0.8114561</v>
      </c>
      <c r="F24" s="25">
        <v>-1.136153</v>
      </c>
      <c r="G24" s="35">
        <v>-0.6416881</v>
      </c>
    </row>
    <row r="25" spans="1:7" ht="12">
      <c r="A25" s="20" t="s">
        <v>33</v>
      </c>
      <c r="B25" s="29">
        <v>0.3841364</v>
      </c>
      <c r="C25" s="14">
        <v>0.615517</v>
      </c>
      <c r="D25" s="14">
        <v>-0.1870513</v>
      </c>
      <c r="E25" s="14">
        <v>0.7010224</v>
      </c>
      <c r="F25" s="25">
        <v>-2.129556</v>
      </c>
      <c r="G25" s="35">
        <v>0.04250191</v>
      </c>
    </row>
    <row r="26" spans="1:7" ht="12">
      <c r="A26" s="21" t="s">
        <v>34</v>
      </c>
      <c r="B26" s="31">
        <v>0.4185365</v>
      </c>
      <c r="C26" s="16">
        <v>0.007992762</v>
      </c>
      <c r="D26" s="16">
        <v>-0.2626865</v>
      </c>
      <c r="E26" s="16">
        <v>-0.04521624</v>
      </c>
      <c r="F26" s="27">
        <v>1.409251</v>
      </c>
      <c r="G26" s="37">
        <v>0.1769051</v>
      </c>
    </row>
    <row r="27" spans="1:7" ht="12">
      <c r="A27" s="20" t="s">
        <v>35</v>
      </c>
      <c r="B27" s="29">
        <v>0.01862056</v>
      </c>
      <c r="C27" s="14">
        <v>0.3713718</v>
      </c>
      <c r="D27" s="14">
        <v>-0.5118322</v>
      </c>
      <c r="E27" s="14">
        <v>-0.2492927</v>
      </c>
      <c r="F27" s="25">
        <v>0.2020157</v>
      </c>
      <c r="G27" s="35">
        <v>-0.06402428</v>
      </c>
    </row>
    <row r="28" spans="1:7" ht="12">
      <c r="A28" s="20" t="s">
        <v>36</v>
      </c>
      <c r="B28" s="29">
        <v>0.2073743</v>
      </c>
      <c r="C28" s="14">
        <v>-0.1986531</v>
      </c>
      <c r="D28" s="14">
        <v>-0.1835027</v>
      </c>
      <c r="E28" s="14">
        <v>-0.3307775</v>
      </c>
      <c r="F28" s="25">
        <v>-0.107618</v>
      </c>
      <c r="G28" s="35">
        <v>-0.1559932</v>
      </c>
    </row>
    <row r="29" spans="1:7" ht="12">
      <c r="A29" s="20" t="s">
        <v>37</v>
      </c>
      <c r="B29" s="29">
        <v>0.107636</v>
      </c>
      <c r="C29" s="14">
        <v>0.02602357</v>
      </c>
      <c r="D29" s="14">
        <v>0.03779913</v>
      </c>
      <c r="E29" s="14">
        <v>0.02176422</v>
      </c>
      <c r="F29" s="25">
        <v>-0.1729688</v>
      </c>
      <c r="G29" s="35">
        <v>0.01300123</v>
      </c>
    </row>
    <row r="30" spans="1:7" ht="12">
      <c r="A30" s="21" t="s">
        <v>38</v>
      </c>
      <c r="B30" s="31">
        <v>0.09252232</v>
      </c>
      <c r="C30" s="16">
        <v>0.1101862</v>
      </c>
      <c r="D30" s="16">
        <v>0.04232061</v>
      </c>
      <c r="E30" s="16">
        <v>0.0842111</v>
      </c>
      <c r="F30" s="27">
        <v>0.3169699</v>
      </c>
      <c r="G30" s="37">
        <v>0.1126908</v>
      </c>
    </row>
    <row r="31" spans="1:7" ht="12">
      <c r="A31" s="20" t="s">
        <v>39</v>
      </c>
      <c r="B31" s="29">
        <v>0.03086546</v>
      </c>
      <c r="C31" s="14">
        <v>0.01540749</v>
      </c>
      <c r="D31" s="14">
        <v>0.008288981</v>
      </c>
      <c r="E31" s="14">
        <v>-0.01251312</v>
      </c>
      <c r="F31" s="25">
        <v>0.008761379</v>
      </c>
      <c r="G31" s="35">
        <v>0.00832402</v>
      </c>
    </row>
    <row r="32" spans="1:7" ht="12">
      <c r="A32" s="20" t="s">
        <v>40</v>
      </c>
      <c r="B32" s="29">
        <v>0.03907389</v>
      </c>
      <c r="C32" s="14">
        <v>-0.02134252</v>
      </c>
      <c r="D32" s="14">
        <v>0.00222491</v>
      </c>
      <c r="E32" s="14">
        <v>-0.05436489</v>
      </c>
      <c r="F32" s="25">
        <v>-0.01972105</v>
      </c>
      <c r="G32" s="35">
        <v>-0.01467926</v>
      </c>
    </row>
    <row r="33" spans="1:7" ht="12">
      <c r="A33" s="20" t="s">
        <v>41</v>
      </c>
      <c r="B33" s="29">
        <v>0.1684141</v>
      </c>
      <c r="C33" s="14">
        <v>0.1090249</v>
      </c>
      <c r="D33" s="14">
        <v>0.1076659</v>
      </c>
      <c r="E33" s="14">
        <v>0.1009284</v>
      </c>
      <c r="F33" s="25">
        <v>0.094455</v>
      </c>
      <c r="G33" s="35">
        <v>0.1133821</v>
      </c>
    </row>
    <row r="34" spans="1:7" ht="12">
      <c r="A34" s="21" t="s">
        <v>42</v>
      </c>
      <c r="B34" s="31">
        <v>-0.02042377</v>
      </c>
      <c r="C34" s="16">
        <v>-0.008304161</v>
      </c>
      <c r="D34" s="16">
        <v>-0.006932806</v>
      </c>
      <c r="E34" s="16">
        <v>0.0006855762</v>
      </c>
      <c r="F34" s="27">
        <v>-0.0175955</v>
      </c>
      <c r="G34" s="37">
        <v>-0.008831771</v>
      </c>
    </row>
    <row r="35" spans="1:7" ht="12.75" thickBot="1">
      <c r="A35" s="22" t="s">
        <v>43</v>
      </c>
      <c r="B35" s="32">
        <v>-0.0039656</v>
      </c>
      <c r="C35" s="17">
        <v>-0.006791745</v>
      </c>
      <c r="D35" s="17">
        <v>0.0005966306</v>
      </c>
      <c r="E35" s="17">
        <v>-0.005433945</v>
      </c>
      <c r="F35" s="28">
        <v>-0.003536915</v>
      </c>
      <c r="G35" s="38">
        <v>-0.003844478</v>
      </c>
    </row>
    <row r="36" spans="1:7" ht="12">
      <c r="A36" s="4" t="s">
        <v>44</v>
      </c>
      <c r="B36" s="3">
        <v>20.67566</v>
      </c>
      <c r="C36" s="3">
        <v>20.67261</v>
      </c>
      <c r="D36" s="3">
        <v>20.68176</v>
      </c>
      <c r="E36" s="3">
        <v>20.67871</v>
      </c>
      <c r="F36" s="3">
        <v>20.68176</v>
      </c>
      <c r="G36" s="3"/>
    </row>
    <row r="37" spans="1:6" ht="12">
      <c r="A37" s="4" t="s">
        <v>45</v>
      </c>
      <c r="B37" s="2">
        <v>0.05289714</v>
      </c>
      <c r="C37" s="2">
        <v>0.2751668</v>
      </c>
      <c r="D37" s="2">
        <v>0.3423055</v>
      </c>
      <c r="E37" s="2">
        <v>0.390625</v>
      </c>
      <c r="F37" s="2">
        <v>0.4297892</v>
      </c>
    </row>
    <row r="38" spans="1:7" ht="12">
      <c r="A38" s="4" t="s">
        <v>52</v>
      </c>
      <c r="B38" s="2">
        <v>-2.897706E-05</v>
      </c>
      <c r="C38" s="2">
        <v>4.241961E-05</v>
      </c>
      <c r="D38" s="2">
        <v>-4.572474E-05</v>
      </c>
      <c r="E38" s="2">
        <v>0.000105322</v>
      </c>
      <c r="F38" s="2">
        <v>-0.0001517929</v>
      </c>
      <c r="G38" s="2">
        <v>0.0002776407</v>
      </c>
    </row>
    <row r="39" spans="1:7" ht="12.75" thickBot="1">
      <c r="A39" s="4" t="s">
        <v>53</v>
      </c>
      <c r="B39" s="2">
        <v>0.0002097598</v>
      </c>
      <c r="C39" s="2">
        <v>-0.0001118365</v>
      </c>
      <c r="D39" s="2">
        <v>-5.020156E-05</v>
      </c>
      <c r="E39" s="2">
        <v>-3.894043E-05</v>
      </c>
      <c r="F39" s="2">
        <v>0.0001342559</v>
      </c>
      <c r="G39" s="2">
        <v>0.001104062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3.116587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0.003753</v>
      </c>
      <c r="D4">
        <v>0.003751</v>
      </c>
      <c r="E4">
        <v>0.003751</v>
      </c>
      <c r="F4">
        <v>0.002085</v>
      </c>
      <c r="G4">
        <v>0.011691</v>
      </c>
    </row>
    <row r="5" spans="1:7" ht="12.75">
      <c r="A5" t="s">
        <v>13</v>
      </c>
      <c r="B5">
        <v>5.754848</v>
      </c>
      <c r="C5">
        <v>2.365279</v>
      </c>
      <c r="D5">
        <v>-0.343252</v>
      </c>
      <c r="E5">
        <v>-2.465441</v>
      </c>
      <c r="F5">
        <v>-5.494476</v>
      </c>
      <c r="G5">
        <v>5.404967</v>
      </c>
    </row>
    <row r="6" spans="1:7" ht="12.75">
      <c r="A6" t="s">
        <v>14</v>
      </c>
      <c r="B6" s="49">
        <v>18.46555</v>
      </c>
      <c r="C6" s="49">
        <v>-25.26392</v>
      </c>
      <c r="D6" s="49">
        <v>26.91718</v>
      </c>
      <c r="E6" s="49">
        <v>-61.84119</v>
      </c>
      <c r="F6" s="49">
        <v>88.42208</v>
      </c>
      <c r="G6" s="49">
        <v>0.008879306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-0.655222</v>
      </c>
      <c r="C8" s="49">
        <v>-1.493757</v>
      </c>
      <c r="D8" s="49">
        <v>1.433272</v>
      </c>
      <c r="E8" s="49">
        <v>-0.7202368</v>
      </c>
      <c r="F8" s="49">
        <v>-2.739422</v>
      </c>
      <c r="G8" s="49">
        <v>-0.6489413</v>
      </c>
    </row>
    <row r="9" spans="1:7" ht="12.75">
      <c r="A9" t="s">
        <v>17</v>
      </c>
      <c r="B9" s="49">
        <v>0.3220178</v>
      </c>
      <c r="C9" s="49">
        <v>-0.3822217</v>
      </c>
      <c r="D9" s="49">
        <v>-0.08262233</v>
      </c>
      <c r="E9" s="49">
        <v>-0.9346087</v>
      </c>
      <c r="F9" s="49">
        <v>-0.2877726</v>
      </c>
      <c r="G9" s="49">
        <v>-0.3286634</v>
      </c>
    </row>
    <row r="10" spans="1:7" ht="12.75">
      <c r="A10" t="s">
        <v>18</v>
      </c>
      <c r="B10" s="49">
        <v>0.3934838</v>
      </c>
      <c r="C10" s="49">
        <v>-0.08078623</v>
      </c>
      <c r="D10" s="49">
        <v>-0.3998041</v>
      </c>
      <c r="E10" s="49">
        <v>-0.200467</v>
      </c>
      <c r="F10" s="49">
        <v>0.3068562</v>
      </c>
      <c r="G10" s="49">
        <v>-0.06600433</v>
      </c>
    </row>
    <row r="11" spans="1:7" ht="12.75">
      <c r="A11" t="s">
        <v>19</v>
      </c>
      <c r="B11" s="49">
        <v>2.047015</v>
      </c>
      <c r="C11" s="49">
        <v>1.017562</v>
      </c>
      <c r="D11" s="49">
        <v>1.191551</v>
      </c>
      <c r="E11" s="49">
        <v>1.168909</v>
      </c>
      <c r="F11" s="49">
        <v>12.97964</v>
      </c>
      <c r="G11" s="49">
        <v>2.844063</v>
      </c>
    </row>
    <row r="12" spans="1:7" ht="12.75">
      <c r="A12" t="s">
        <v>20</v>
      </c>
      <c r="B12" s="49">
        <v>0.1782759</v>
      </c>
      <c r="C12" s="49">
        <v>0.04432971</v>
      </c>
      <c r="D12" s="49">
        <v>0.03262419</v>
      </c>
      <c r="E12" s="49">
        <v>-0.1463583</v>
      </c>
      <c r="F12" s="49">
        <v>-0.1266811</v>
      </c>
      <c r="G12" s="49">
        <v>-0.007878175</v>
      </c>
    </row>
    <row r="13" spans="1:7" ht="12.75">
      <c r="A13" t="s">
        <v>21</v>
      </c>
      <c r="B13" s="49">
        <v>0.08699649</v>
      </c>
      <c r="C13" s="49">
        <v>-0.1501367</v>
      </c>
      <c r="D13" s="49">
        <v>-0.1070146</v>
      </c>
      <c r="E13" s="49">
        <v>-0.292785</v>
      </c>
      <c r="F13" s="49">
        <v>-0.2439744</v>
      </c>
      <c r="G13" s="49">
        <v>-0.1523668</v>
      </c>
    </row>
    <row r="14" spans="1:7" ht="12.75">
      <c r="A14" t="s">
        <v>22</v>
      </c>
      <c r="B14" s="49">
        <v>-0.06012762</v>
      </c>
      <c r="C14" s="49">
        <v>-0.05115346</v>
      </c>
      <c r="D14" s="49">
        <v>-0.1041248</v>
      </c>
      <c r="E14" s="49">
        <v>-0.1687207</v>
      </c>
      <c r="F14" s="49">
        <v>-0.01613658</v>
      </c>
      <c r="G14" s="49">
        <v>-0.08879543</v>
      </c>
    </row>
    <row r="15" spans="1:7" ht="12.75">
      <c r="A15" t="s">
        <v>23</v>
      </c>
      <c r="B15" s="49">
        <v>-0.399915</v>
      </c>
      <c r="C15" s="49">
        <v>-0.1204713</v>
      </c>
      <c r="D15" s="49">
        <v>-0.07489638</v>
      </c>
      <c r="E15" s="49">
        <v>-0.1242936</v>
      </c>
      <c r="F15" s="49">
        <v>-0.3907541</v>
      </c>
      <c r="G15" s="49">
        <v>-0.1869362</v>
      </c>
    </row>
    <row r="16" spans="1:7" ht="12.75">
      <c r="A16" t="s">
        <v>24</v>
      </c>
      <c r="B16" s="49">
        <v>0.009526563</v>
      </c>
      <c r="C16" s="49">
        <v>0.02431545</v>
      </c>
      <c r="D16" s="49">
        <v>0.006549035</v>
      </c>
      <c r="E16" s="49">
        <v>0.04145895</v>
      </c>
      <c r="F16" s="49">
        <v>0.01139442</v>
      </c>
      <c r="G16" s="49">
        <v>0.02030055</v>
      </c>
    </row>
    <row r="17" spans="1:7" ht="12.75">
      <c r="A17" t="s">
        <v>25</v>
      </c>
      <c r="B17" s="49">
        <v>-0.05272763</v>
      </c>
      <c r="C17" s="49">
        <v>-0.03423968</v>
      </c>
      <c r="D17" s="49">
        <v>-0.04074082</v>
      </c>
      <c r="E17" s="49">
        <v>-0.02724007</v>
      </c>
      <c r="F17" s="49">
        <v>-0.07471315</v>
      </c>
      <c r="G17" s="49">
        <v>-0.04220034</v>
      </c>
    </row>
    <row r="18" spans="1:7" ht="12.75">
      <c r="A18" t="s">
        <v>26</v>
      </c>
      <c r="B18" s="49">
        <v>0.01009072</v>
      </c>
      <c r="C18" s="49">
        <v>0.02818099</v>
      </c>
      <c r="D18" s="49">
        <v>0.02367635</v>
      </c>
      <c r="E18" s="49">
        <v>0.05415137</v>
      </c>
      <c r="F18" s="49">
        <v>-0.01156559</v>
      </c>
      <c r="G18" s="49">
        <v>0.02540257</v>
      </c>
    </row>
    <row r="19" spans="1:7" ht="12.75">
      <c r="A19" t="s">
        <v>27</v>
      </c>
      <c r="B19" s="49">
        <v>-0.207041</v>
      </c>
      <c r="C19" s="49">
        <v>-0.2024443</v>
      </c>
      <c r="D19" s="49">
        <v>-0.2021347</v>
      </c>
      <c r="E19" s="49">
        <v>-0.1985022</v>
      </c>
      <c r="F19" s="49">
        <v>-0.1612759</v>
      </c>
      <c r="G19" s="49">
        <v>-0.1965791</v>
      </c>
    </row>
    <row r="20" spans="1:7" ht="12.75">
      <c r="A20" t="s">
        <v>28</v>
      </c>
      <c r="B20" s="49">
        <v>-0.0002474038</v>
      </c>
      <c r="C20" s="49">
        <v>-0.005687126</v>
      </c>
      <c r="D20" s="49">
        <v>-0.002572057</v>
      </c>
      <c r="E20" s="49">
        <v>-0.0002566639</v>
      </c>
      <c r="F20" s="49">
        <v>-0.002816056</v>
      </c>
      <c r="G20" s="49">
        <v>-0.002461179</v>
      </c>
    </row>
    <row r="21" spans="1:7" ht="12.75">
      <c r="A21" t="s">
        <v>29</v>
      </c>
      <c r="B21" s="49">
        <v>-123.1919</v>
      </c>
      <c r="C21" s="49">
        <v>65.66811</v>
      </c>
      <c r="D21" s="49">
        <v>29.51187</v>
      </c>
      <c r="E21" s="49">
        <v>23.21163</v>
      </c>
      <c r="F21" s="49">
        <v>-79.95533</v>
      </c>
      <c r="G21" s="49">
        <v>0.007726569</v>
      </c>
    </row>
    <row r="22" spans="1:7" ht="12.75">
      <c r="A22" t="s">
        <v>30</v>
      </c>
      <c r="B22" s="49">
        <v>115.102</v>
      </c>
      <c r="C22" s="49">
        <v>47.30593</v>
      </c>
      <c r="D22" s="49">
        <v>-6.865041</v>
      </c>
      <c r="E22" s="49">
        <v>-49.30923</v>
      </c>
      <c r="F22" s="49">
        <v>-109.8939</v>
      </c>
      <c r="G22" s="49">
        <v>0</v>
      </c>
    </row>
    <row r="23" spans="1:7" ht="12.75">
      <c r="A23" t="s">
        <v>31</v>
      </c>
      <c r="B23" s="49">
        <v>0.7568442</v>
      </c>
      <c r="C23" s="49">
        <v>1.702905</v>
      </c>
      <c r="D23" s="49">
        <v>-1.280339</v>
      </c>
      <c r="E23" s="49">
        <v>0.4568191</v>
      </c>
      <c r="F23" s="49">
        <v>4.252256</v>
      </c>
      <c r="G23" s="49">
        <v>0.8896358</v>
      </c>
    </row>
    <row r="24" spans="1:7" ht="12.75">
      <c r="A24" t="s">
        <v>32</v>
      </c>
      <c r="B24" s="49">
        <v>1.661893</v>
      </c>
      <c r="C24" s="49">
        <v>-1.250067</v>
      </c>
      <c r="D24" s="49">
        <v>-2.593875</v>
      </c>
      <c r="E24" s="49">
        <v>0.8114561</v>
      </c>
      <c r="F24" s="49">
        <v>-1.136153</v>
      </c>
      <c r="G24" s="49">
        <v>-0.6416881</v>
      </c>
    </row>
    <row r="25" spans="1:7" ht="12.75">
      <c r="A25" t="s">
        <v>33</v>
      </c>
      <c r="B25" s="49">
        <v>0.3841364</v>
      </c>
      <c r="C25" s="49">
        <v>0.615517</v>
      </c>
      <c r="D25" s="49">
        <v>-0.1870513</v>
      </c>
      <c r="E25" s="49">
        <v>0.7010224</v>
      </c>
      <c r="F25" s="49">
        <v>-2.129556</v>
      </c>
      <c r="G25" s="49">
        <v>0.04250191</v>
      </c>
    </row>
    <row r="26" spans="1:7" ht="12.75">
      <c r="A26" t="s">
        <v>34</v>
      </c>
      <c r="B26" s="49">
        <v>0.4185365</v>
      </c>
      <c r="C26" s="49">
        <v>0.007992762</v>
      </c>
      <c r="D26" s="49">
        <v>-0.2626865</v>
      </c>
      <c r="E26" s="49">
        <v>-0.04521624</v>
      </c>
      <c r="F26" s="49">
        <v>1.409251</v>
      </c>
      <c r="G26" s="49">
        <v>0.1769051</v>
      </c>
    </row>
    <row r="27" spans="1:7" ht="12.75">
      <c r="A27" t="s">
        <v>35</v>
      </c>
      <c r="B27" s="49">
        <v>0.01862056</v>
      </c>
      <c r="C27" s="49">
        <v>0.3713718</v>
      </c>
      <c r="D27" s="49">
        <v>-0.5118322</v>
      </c>
      <c r="E27" s="49">
        <v>-0.2492927</v>
      </c>
      <c r="F27" s="49">
        <v>0.2020157</v>
      </c>
      <c r="G27" s="49">
        <v>-0.06402428</v>
      </c>
    </row>
    <row r="28" spans="1:7" ht="12.75">
      <c r="A28" t="s">
        <v>36</v>
      </c>
      <c r="B28" s="49">
        <v>0.2073743</v>
      </c>
      <c r="C28" s="49">
        <v>-0.1986531</v>
      </c>
      <c r="D28" s="49">
        <v>-0.1835027</v>
      </c>
      <c r="E28" s="49">
        <v>-0.3307775</v>
      </c>
      <c r="F28" s="49">
        <v>-0.107618</v>
      </c>
      <c r="G28" s="49">
        <v>-0.1559932</v>
      </c>
    </row>
    <row r="29" spans="1:7" ht="12.75">
      <c r="A29" t="s">
        <v>37</v>
      </c>
      <c r="B29" s="49">
        <v>0.107636</v>
      </c>
      <c r="C29" s="49">
        <v>0.02602357</v>
      </c>
      <c r="D29" s="49">
        <v>0.03779913</v>
      </c>
      <c r="E29" s="49">
        <v>0.02176422</v>
      </c>
      <c r="F29" s="49">
        <v>-0.1729688</v>
      </c>
      <c r="G29" s="49">
        <v>0.01300123</v>
      </c>
    </row>
    <row r="30" spans="1:7" ht="12.75">
      <c r="A30" t="s">
        <v>38</v>
      </c>
      <c r="B30" s="49">
        <v>0.09252232</v>
      </c>
      <c r="C30" s="49">
        <v>0.1101862</v>
      </c>
      <c r="D30" s="49">
        <v>0.04232061</v>
      </c>
      <c r="E30" s="49">
        <v>0.0842111</v>
      </c>
      <c r="F30" s="49">
        <v>0.3169699</v>
      </c>
      <c r="G30" s="49">
        <v>0.1126908</v>
      </c>
    </row>
    <row r="31" spans="1:7" ht="12.75">
      <c r="A31" t="s">
        <v>39</v>
      </c>
      <c r="B31" s="49">
        <v>0.03086546</v>
      </c>
      <c r="C31" s="49">
        <v>0.01540749</v>
      </c>
      <c r="D31" s="49">
        <v>0.008288981</v>
      </c>
      <c r="E31" s="49">
        <v>-0.01251312</v>
      </c>
      <c r="F31" s="49">
        <v>0.008761379</v>
      </c>
      <c r="G31" s="49">
        <v>0.00832402</v>
      </c>
    </row>
    <row r="32" spans="1:7" ht="12.75">
      <c r="A32" t="s">
        <v>40</v>
      </c>
      <c r="B32" s="49">
        <v>0.03907389</v>
      </c>
      <c r="C32" s="49">
        <v>-0.02134252</v>
      </c>
      <c r="D32" s="49">
        <v>0.00222491</v>
      </c>
      <c r="E32" s="49">
        <v>-0.05436489</v>
      </c>
      <c r="F32" s="49">
        <v>-0.01972105</v>
      </c>
      <c r="G32" s="49">
        <v>-0.01467926</v>
      </c>
    </row>
    <row r="33" spans="1:7" ht="12.75">
      <c r="A33" t="s">
        <v>41</v>
      </c>
      <c r="B33" s="49">
        <v>0.1684141</v>
      </c>
      <c r="C33" s="49">
        <v>0.1090249</v>
      </c>
      <c r="D33" s="49">
        <v>0.1076659</v>
      </c>
      <c r="E33" s="49">
        <v>0.1009284</v>
      </c>
      <c r="F33" s="49">
        <v>0.094455</v>
      </c>
      <c r="G33" s="49">
        <v>0.1133821</v>
      </c>
    </row>
    <row r="34" spans="1:7" ht="12.75">
      <c r="A34" t="s">
        <v>42</v>
      </c>
      <c r="B34" s="49">
        <v>-0.02042377</v>
      </c>
      <c r="C34" s="49">
        <v>-0.008304161</v>
      </c>
      <c r="D34" s="49">
        <v>-0.006932806</v>
      </c>
      <c r="E34" s="49">
        <v>0.0006855762</v>
      </c>
      <c r="F34" s="49">
        <v>-0.0175955</v>
      </c>
      <c r="G34" s="49">
        <v>-0.008831771</v>
      </c>
    </row>
    <row r="35" spans="1:7" ht="12.75">
      <c r="A35" t="s">
        <v>43</v>
      </c>
      <c r="B35" s="49">
        <v>-0.0039656</v>
      </c>
      <c r="C35" s="49">
        <v>-0.006791745</v>
      </c>
      <c r="D35" s="49">
        <v>0.0005966306</v>
      </c>
      <c r="E35" s="49">
        <v>-0.005433945</v>
      </c>
      <c r="F35" s="49">
        <v>-0.003536915</v>
      </c>
      <c r="G35" s="49">
        <v>-0.003844478</v>
      </c>
    </row>
    <row r="36" spans="1:6" ht="12.75">
      <c r="A36" t="s">
        <v>44</v>
      </c>
      <c r="B36" s="49">
        <v>20.67566</v>
      </c>
      <c r="C36" s="49">
        <v>20.67261</v>
      </c>
      <c r="D36" s="49">
        <v>20.68176</v>
      </c>
      <c r="E36" s="49">
        <v>20.67871</v>
      </c>
      <c r="F36" s="49">
        <v>20.68176</v>
      </c>
    </row>
    <row r="37" spans="1:6" ht="12.75">
      <c r="A37" t="s">
        <v>45</v>
      </c>
      <c r="B37" s="49">
        <v>0.05289714</v>
      </c>
      <c r="C37" s="49">
        <v>0.2751668</v>
      </c>
      <c r="D37" s="49">
        <v>0.3423055</v>
      </c>
      <c r="E37" s="49">
        <v>0.390625</v>
      </c>
      <c r="F37" s="49">
        <v>0.4297892</v>
      </c>
    </row>
    <row r="38" spans="1:7" ht="12.75">
      <c r="A38" t="s">
        <v>54</v>
      </c>
      <c r="B38" s="49">
        <v>-2.897706E-05</v>
      </c>
      <c r="C38" s="49">
        <v>4.241961E-05</v>
      </c>
      <c r="D38" s="49">
        <v>-4.572474E-05</v>
      </c>
      <c r="E38" s="49">
        <v>0.000105322</v>
      </c>
      <c r="F38" s="49">
        <v>-0.0001517929</v>
      </c>
      <c r="G38" s="49">
        <v>0.0002776407</v>
      </c>
    </row>
    <row r="39" spans="1:7" ht="12.75">
      <c r="A39" t="s">
        <v>55</v>
      </c>
      <c r="B39" s="49">
        <v>0.0002097598</v>
      </c>
      <c r="C39" s="49">
        <v>-0.0001118365</v>
      </c>
      <c r="D39" s="49">
        <v>-5.020156E-05</v>
      </c>
      <c r="E39" s="49">
        <v>-3.894043E-05</v>
      </c>
      <c r="F39" s="49">
        <v>0.0001342559</v>
      </c>
      <c r="G39" s="49">
        <v>0.001104062</v>
      </c>
    </row>
    <row r="40" spans="2:5" ht="12.75">
      <c r="B40" t="s">
        <v>46</v>
      </c>
      <c r="C40">
        <v>-0.003751</v>
      </c>
      <c r="D40" t="s">
        <v>47</v>
      </c>
      <c r="E40">
        <v>3.116587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-2.897705819047569E-05</v>
      </c>
      <c r="C50">
        <f>-0.017/(C7*C7+C22*C22)*(C21*C22+C6*C7)</f>
        <v>4.2419611239768396E-05</v>
      </c>
      <c r="D50">
        <f>-0.017/(D7*D7+D22*D22)*(D21*D22+D6*D7)</f>
        <v>-4.572474241690187E-05</v>
      </c>
      <c r="E50">
        <f>-0.017/(E7*E7+E22*E22)*(E21*E22+E6*E7)</f>
        <v>0.00010532203529226067</v>
      </c>
      <c r="F50">
        <f>-0.017/(F7*F7+F22*F22)*(F21*F22+F6*F7)</f>
        <v>-0.00015179292698696474</v>
      </c>
      <c r="G50">
        <f>(B50*B$4+C50*C$4+D50*D$4+E50*E$4+F50*F$4)/SUM(B$4:F$4)</f>
        <v>6.449838029430631E-08</v>
      </c>
    </row>
    <row r="51" spans="1:7" ht="12.75">
      <c r="A51" t="s">
        <v>58</v>
      </c>
      <c r="B51">
        <f>-0.017/(B7*B7+B22*B22)*(B21*B7-B6*B22)</f>
        <v>0.00020975976173518403</v>
      </c>
      <c r="C51">
        <f>-0.017/(C7*C7+C22*C22)*(C21*C7-C6*C22)</f>
        <v>-0.00011183645691599356</v>
      </c>
      <c r="D51">
        <f>-0.017/(D7*D7+D22*D22)*(D21*D7-D6*D22)</f>
        <v>-5.020156922314065E-05</v>
      </c>
      <c r="E51">
        <f>-0.017/(E7*E7+E22*E22)*(E21*E7-E6*E22)</f>
        <v>-3.894043615377058E-05</v>
      </c>
      <c r="F51">
        <f>-0.017/(F7*F7+F22*F22)*(F21*F7-F6*F22)</f>
        <v>0.00013425594932609872</v>
      </c>
      <c r="G51">
        <f>(B51*B$4+C51*C$4+D51*D$4+E51*E$4+F51*F$4)/SUM(B$4:F$4)</f>
        <v>-1.1488245266595243E-07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9999.983556581996</v>
      </c>
      <c r="C62">
        <f>C7+(2/0.017)*(C8*C50-C23*C51)</f>
        <v>10000.014950855346</v>
      </c>
      <c r="D62">
        <f>D7+(2/0.017)*(D8*D50-D23*D51)</f>
        <v>9999.9847281153</v>
      </c>
      <c r="E62">
        <f>E7+(2/0.017)*(E8*E50-E23*E51)</f>
        <v>9999.993168462273</v>
      </c>
      <c r="F62">
        <f>F7+(2/0.017)*(F8*F50-F23*F51)</f>
        <v>9999.981756966774</v>
      </c>
    </row>
    <row r="63" spans="1:6" ht="12.75">
      <c r="A63" t="s">
        <v>66</v>
      </c>
      <c r="B63">
        <f>B8+(3/0.017)*(B9*B50-B24*B51)</f>
        <v>-0.7183860132185305</v>
      </c>
      <c r="C63">
        <f>C8+(3/0.017)*(C9*C50-C24*C51)</f>
        <v>-1.5212893694310015</v>
      </c>
      <c r="D63">
        <f>D8+(3/0.017)*(D9*D50-D24*D51)</f>
        <v>1.4109592863626697</v>
      </c>
      <c r="E63">
        <f>E8+(3/0.017)*(E9*E50-E24*E51)</f>
        <v>-0.7320314651821558</v>
      </c>
      <c r="F63">
        <f>F8+(3/0.017)*(F9*F50-F24*F51)</f>
        <v>-2.7047954450255274</v>
      </c>
    </row>
    <row r="64" spans="1:6" ht="12.75">
      <c r="A64" t="s">
        <v>67</v>
      </c>
      <c r="B64">
        <f>B9+(4/0.017)*(B10*B50-B25*B51)</f>
        <v>0.3003758323041363</v>
      </c>
      <c r="C64">
        <f>C9+(4/0.017)*(C10*C50-C25*C51)</f>
        <v>-0.36683103647495646</v>
      </c>
      <c r="D64">
        <f>D9+(4/0.017)*(D10*D50-D25*D51)</f>
        <v>-0.0805304074812958</v>
      </c>
      <c r="E64">
        <f>E9+(4/0.017)*(E10*E50-E25*E51)</f>
        <v>-0.933153517515146</v>
      </c>
      <c r="F64">
        <f>F9+(4/0.017)*(F10*F50-F25*F51)</f>
        <v>-0.2314603737268254</v>
      </c>
    </row>
    <row r="65" spans="1:6" ht="12.75">
      <c r="A65" t="s">
        <v>68</v>
      </c>
      <c r="B65">
        <f>B10+(5/0.017)*(B11*B50-B26*B51)</f>
        <v>0.3502165678561016</v>
      </c>
      <c r="C65">
        <f>C10+(5/0.017)*(C11*C50-C26*C51)</f>
        <v>-0.06782785746017235</v>
      </c>
      <c r="D65">
        <f>D10+(5/0.017)*(D11*D50-D26*D51)</f>
        <v>-0.41970722854862835</v>
      </c>
      <c r="E65">
        <f>E10+(5/0.017)*(E11*E50-E26*E51)</f>
        <v>-0.164775489751586</v>
      </c>
      <c r="F65">
        <f>F10+(5/0.017)*(F11*F50-F26*F51)</f>
        <v>-0.32826670520024737</v>
      </c>
    </row>
    <row r="66" spans="1:6" ht="12.75">
      <c r="A66" t="s">
        <v>69</v>
      </c>
      <c r="B66">
        <f>B11+(6/0.017)*(B12*B50-B27*B51)</f>
        <v>2.043813203991564</v>
      </c>
      <c r="C66">
        <f>C11+(6/0.017)*(C12*C50-C27*C51)</f>
        <v>1.0328843607206188</v>
      </c>
      <c r="D66">
        <f>D11+(6/0.017)*(D12*D50-D27*D51)</f>
        <v>1.1819557603635615</v>
      </c>
      <c r="E66">
        <f>E11+(6/0.017)*(E12*E50-E27*E51)</f>
        <v>1.1600422986449883</v>
      </c>
      <c r="F66">
        <f>F11+(6/0.017)*(F12*F50-F27*F51)</f>
        <v>12.976854406604936</v>
      </c>
    </row>
    <row r="67" spans="1:6" ht="12.75">
      <c r="A67" t="s">
        <v>70</v>
      </c>
      <c r="B67">
        <f>B12+(7/0.017)*(B13*B50-B28*B51)</f>
        <v>0.15932661748366564</v>
      </c>
      <c r="C67">
        <f>C12+(7/0.017)*(C13*C50-C28*C51)</f>
        <v>0.03255925146215282</v>
      </c>
      <c r="D67">
        <f>D12+(7/0.017)*(D13*D50-D28*D51)</f>
        <v>0.030845815921303057</v>
      </c>
      <c r="E67">
        <f>E12+(7/0.017)*(E13*E50-E28*E51)</f>
        <v>-0.16435955444472286</v>
      </c>
      <c r="F67">
        <f>F12+(7/0.017)*(F13*F50-F28*F51)</f>
        <v>-0.10548265204216162</v>
      </c>
    </row>
    <row r="68" spans="1:6" ht="12.75">
      <c r="A68" t="s">
        <v>71</v>
      </c>
      <c r="B68">
        <f>B13+(8/0.017)*(B14*B50-B29*B51)</f>
        <v>0.0771916052138666</v>
      </c>
      <c r="C68">
        <f>C13+(8/0.017)*(C14*C50-C29*C51)</f>
        <v>-0.14978824165725352</v>
      </c>
      <c r="D68">
        <f>D13+(8/0.017)*(D14*D50-D29*D51)</f>
        <v>-0.10388111515271486</v>
      </c>
      <c r="E68">
        <f>E13+(8/0.017)*(E14*E50-E29*E51)</f>
        <v>-0.30074852908262983</v>
      </c>
      <c r="F68">
        <f>F13+(8/0.017)*(F14*F50-F29*F51)</f>
        <v>-0.23189368980820924</v>
      </c>
    </row>
    <row r="69" spans="1:6" ht="12.75">
      <c r="A69" t="s">
        <v>72</v>
      </c>
      <c r="B69">
        <f>B14+(9/0.017)*(B15*B50-B30*B51)</f>
        <v>-0.0642671433028989</v>
      </c>
      <c r="C69">
        <f>C14+(9/0.017)*(C15*C50-C30*C51)</f>
        <v>-0.04733508373662424</v>
      </c>
      <c r="D69">
        <f>D14+(9/0.017)*(D15*D50-D30*D51)</f>
        <v>-0.10118699950332645</v>
      </c>
      <c r="E69">
        <f>E14+(9/0.017)*(E15*E50-E30*E51)</f>
        <v>-0.17391509656854826</v>
      </c>
      <c r="F69">
        <f>F14+(9/0.017)*(F15*F50-F30*F51)</f>
        <v>-0.007264372726486661</v>
      </c>
    </row>
    <row r="70" spans="1:6" ht="12.75">
      <c r="A70" t="s">
        <v>73</v>
      </c>
      <c r="B70">
        <f>B15+(10/0.017)*(B16*B50-B31*B51)</f>
        <v>-0.40388581370932536</v>
      </c>
      <c r="C70">
        <f>C15+(10/0.017)*(C16*C50-C31*C51)</f>
        <v>-0.11885096410135963</v>
      </c>
      <c r="D70">
        <f>D15+(10/0.017)*(D16*D50-D31*D51)</f>
        <v>-0.07482775240293733</v>
      </c>
      <c r="E70">
        <f>E15+(10/0.017)*(E16*E50-E31*E51)</f>
        <v>-0.12201167373844965</v>
      </c>
      <c r="F70">
        <f>F15+(10/0.017)*(F16*F50-F31*F51)</f>
        <v>-0.39246342918715854</v>
      </c>
    </row>
    <row r="71" spans="1:6" ht="12.75">
      <c r="A71" t="s">
        <v>74</v>
      </c>
      <c r="B71">
        <f>B16+(11/0.017)*(B17*B50-B32*B51)</f>
        <v>0.005211820600539995</v>
      </c>
      <c r="C71">
        <f>C16+(11/0.017)*(C17*C50-C32*C51)</f>
        <v>0.021831193349214066</v>
      </c>
      <c r="D71">
        <f>D16+(11/0.017)*(D17*D50-D32*D51)</f>
        <v>0.007826689835945285</v>
      </c>
      <c r="E71">
        <f>E16+(11/0.017)*(E17*E50-E32*E51)</f>
        <v>0.03823273273167591</v>
      </c>
      <c r="F71">
        <f>F16+(11/0.017)*(F17*F50-F32*F51)</f>
        <v>0.020445864478594686</v>
      </c>
    </row>
    <row r="72" spans="1:6" ht="12.75">
      <c r="A72" t="s">
        <v>75</v>
      </c>
      <c r="B72">
        <f>B17+(12/0.017)*(B18*B50-B33*B51)</f>
        <v>-0.07787038355491947</v>
      </c>
      <c r="C72">
        <f>C17+(12/0.017)*(C18*C50-C33*C51)</f>
        <v>-0.024789055172866607</v>
      </c>
      <c r="D72">
        <f>D17+(12/0.017)*(D18*D50-D33*D51)</f>
        <v>-0.03768971261644753</v>
      </c>
      <c r="E72">
        <f>E17+(12/0.017)*(E18*E50-E33*E51)</f>
        <v>-0.020439932292776603</v>
      </c>
      <c r="F72">
        <f>F17+(12/0.017)*(F18*F50-F33*F51)</f>
        <v>-0.08242531771894035</v>
      </c>
    </row>
    <row r="73" spans="1:6" ht="12.75">
      <c r="A73" t="s">
        <v>76</v>
      </c>
      <c r="B73">
        <f>B18+(13/0.017)*(B19*B50-B34*B51)</f>
        <v>0.01795459147286648</v>
      </c>
      <c r="C73">
        <f>C18+(13/0.017)*(C19*C50-C34*C51)</f>
        <v>0.02090380683418287</v>
      </c>
      <c r="D73">
        <f>D18+(13/0.017)*(D19*D50-D34*D51)</f>
        <v>0.03047804126818092</v>
      </c>
      <c r="E73">
        <f>E18+(13/0.017)*(E19*E50-E34*E51)</f>
        <v>0.038184342469958374</v>
      </c>
      <c r="F73">
        <f>F18+(13/0.017)*(F19*F50-F34*F51)</f>
        <v>0.008961288771042183</v>
      </c>
    </row>
    <row r="74" spans="1:6" ht="12.75">
      <c r="A74" t="s">
        <v>77</v>
      </c>
      <c r="B74">
        <f>B19+(14/0.017)*(B20*B50-B35*B51)</f>
        <v>-0.2063500651272796</v>
      </c>
      <c r="C74">
        <f>C19+(14/0.017)*(C20*C50-C35*C51)</f>
        <v>-0.20326849677617403</v>
      </c>
      <c r="D74">
        <f>D19+(14/0.017)*(D20*D50-D35*D51)</f>
        <v>-0.20201318128785742</v>
      </c>
      <c r="E74">
        <f>E19+(14/0.017)*(E20*E50-E35*E51)</f>
        <v>-0.19869872092572793</v>
      </c>
      <c r="F74">
        <f>F19+(14/0.017)*(F20*F50-F35*F51)</f>
        <v>-0.16053282178274478</v>
      </c>
    </row>
    <row r="75" spans="1:6" ht="12.75">
      <c r="A75" t="s">
        <v>78</v>
      </c>
      <c r="B75" s="49">
        <f>B20</f>
        <v>-0.0002474038</v>
      </c>
      <c r="C75" s="49">
        <f>C20</f>
        <v>-0.005687126</v>
      </c>
      <c r="D75" s="49">
        <f>D20</f>
        <v>-0.002572057</v>
      </c>
      <c r="E75" s="49">
        <f>E20</f>
        <v>-0.0002566639</v>
      </c>
      <c r="F75" s="49">
        <f>F20</f>
        <v>-0.002816056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115.0832505495261</v>
      </c>
      <c r="C82">
        <f>C22+(2/0.017)*(C8*C51+C23*C50)</f>
        <v>47.334082124523725</v>
      </c>
      <c r="D82">
        <f>D22+(2/0.017)*(D8*D51+D23*D50)</f>
        <v>-6.866618568534385</v>
      </c>
      <c r="E82">
        <f>E22+(2/0.017)*(E8*E51+E23*E50)</f>
        <v>-49.300270064411954</v>
      </c>
      <c r="F82">
        <f>F22+(2/0.017)*(F8*F51+F23*F50)</f>
        <v>-110.01310542185325</v>
      </c>
    </row>
    <row r="83" spans="1:6" ht="12.75">
      <c r="A83" t="s">
        <v>81</v>
      </c>
      <c r="B83">
        <f>B23+(3/0.017)*(B9*B51+B24*B50)</f>
        <v>0.7602658953238489</v>
      </c>
      <c r="C83">
        <f>C23+(3/0.017)*(C9*C51+C24*C50)</f>
        <v>1.7010906996213078</v>
      </c>
      <c r="D83">
        <f>D23+(3/0.017)*(D9*D51+D24*D50)</f>
        <v>-1.258676875849027</v>
      </c>
      <c r="E83">
        <f>E23+(3/0.017)*(E9*E51+E24*E50)</f>
        <v>0.478323502072958</v>
      </c>
      <c r="F83">
        <f>F23+(3/0.017)*(F9*F51+F24*F50)</f>
        <v>4.275872142195055</v>
      </c>
    </row>
    <row r="84" spans="1:6" ht="12.75">
      <c r="A84" t="s">
        <v>82</v>
      </c>
      <c r="B84">
        <f>B24+(4/0.017)*(B10*B51+B25*B50)</f>
        <v>1.678694394192653</v>
      </c>
      <c r="C84">
        <f>C24+(4/0.017)*(C10*C51+C25*C50)</f>
        <v>-1.241797626451231</v>
      </c>
      <c r="D84">
        <f>D24+(4/0.017)*(D10*D51+D25*D50)</f>
        <v>-2.587140019832214</v>
      </c>
      <c r="E84">
        <f>E24+(4/0.017)*(E10*E51+E25*E50)</f>
        <v>0.8306653654983301</v>
      </c>
      <c r="F84">
        <f>F24+(4/0.017)*(F10*F51+F25*F50)</f>
        <v>-1.0504003390917054</v>
      </c>
    </row>
    <row r="85" spans="1:6" ht="12.75">
      <c r="A85" t="s">
        <v>83</v>
      </c>
      <c r="B85">
        <f>B25+(5/0.017)*(B11*B51+B26*B50)</f>
        <v>0.5068579947508852</v>
      </c>
      <c r="C85">
        <f>C25+(5/0.017)*(C11*C51+C26*C50)</f>
        <v>0.5821459767895352</v>
      </c>
      <c r="D85">
        <f>D25+(5/0.017)*(D11*D51+D26*D50)</f>
        <v>-0.20111202278250145</v>
      </c>
      <c r="E85">
        <f>E25+(5/0.017)*(E11*E51+E26*E50)</f>
        <v>0.6862341374384909</v>
      </c>
      <c r="F85">
        <f>F25+(5/0.017)*(F11*F51+F26*F50)</f>
        <v>-1.6799443658936186</v>
      </c>
    </row>
    <row r="86" spans="1:6" ht="12.75">
      <c r="A86" t="s">
        <v>84</v>
      </c>
      <c r="B86">
        <f>B26+(6/0.017)*(B12*B51+B27*B50)</f>
        <v>0.43154433809051745</v>
      </c>
      <c r="C86">
        <f>C26+(6/0.017)*(C12*C51+C27*C50)</f>
        <v>0.011803033651376305</v>
      </c>
      <c r="D86">
        <f>D26+(6/0.017)*(D12*D51+D27*D50)</f>
        <v>-0.25500452000951446</v>
      </c>
      <c r="E86">
        <f>E26+(6/0.017)*(E12*E51+E27*E50)</f>
        <v>-0.052471566533215955</v>
      </c>
      <c r="F86">
        <f>F26+(6/0.017)*(F12*F51+F27*F50)</f>
        <v>1.3924255015026488</v>
      </c>
    </row>
    <row r="87" spans="1:6" ht="12.75">
      <c r="A87" t="s">
        <v>85</v>
      </c>
      <c r="B87">
        <f>B27+(7/0.017)*(B13*B51+B28*B50)</f>
        <v>0.02366025770536571</v>
      </c>
      <c r="C87">
        <f>C27+(7/0.017)*(C13*C51+C28*C50)</f>
        <v>0.3748157873619054</v>
      </c>
      <c r="D87">
        <f>D27+(7/0.017)*(D13*D51+D28*D50)</f>
        <v>-0.5061651175423147</v>
      </c>
      <c r="E87">
        <f>E27+(7/0.017)*(E13*E51+E28*E50)</f>
        <v>-0.25894322279454285</v>
      </c>
      <c r="F87">
        <f>F27+(7/0.017)*(F13*F51+F28*F50)</f>
        <v>0.19525478563132498</v>
      </c>
    </row>
    <row r="88" spans="1:6" ht="12.75">
      <c r="A88" t="s">
        <v>86</v>
      </c>
      <c r="B88">
        <f>B28+(8/0.017)*(B14*B51+B29*B50)</f>
        <v>0.19997132123280295</v>
      </c>
      <c r="C88">
        <f>C28+(8/0.017)*(C14*C51+C29*C50)</f>
        <v>-0.195441461671593</v>
      </c>
      <c r="D88">
        <f>D28+(8/0.017)*(D14*D51+D29*D50)</f>
        <v>-0.18185617158954695</v>
      </c>
      <c r="E88">
        <f>E28+(8/0.017)*(E14*E51+E29*E50)</f>
        <v>-0.32660700136794446</v>
      </c>
      <c r="F88">
        <f>F28+(8/0.017)*(F14*F51+F29*F50)</f>
        <v>-0.09628199597051937</v>
      </c>
    </row>
    <row r="89" spans="1:6" ht="12.75">
      <c r="A89" t="s">
        <v>87</v>
      </c>
      <c r="B89">
        <f>B29+(9/0.017)*(B15*B51+B30*B50)</f>
        <v>0.06180635894800262</v>
      </c>
      <c r="C89">
        <f>C29+(9/0.017)*(C15*C51+C30*C50)</f>
        <v>0.03563087894590941</v>
      </c>
      <c r="D89">
        <f>D29+(9/0.017)*(D15*D51+D30*D50)</f>
        <v>0.038765209489741666</v>
      </c>
      <c r="E89">
        <f>E29+(9/0.017)*(E15*E51+E30*E50)</f>
        <v>0.029022101351288326</v>
      </c>
      <c r="F89">
        <f>F29+(9/0.017)*(F15*F51+F30*F50)</f>
        <v>-0.22621430963688105</v>
      </c>
    </row>
    <row r="90" spans="1:6" ht="12.75">
      <c r="A90" t="s">
        <v>88</v>
      </c>
      <c r="B90">
        <f>B30+(10/0.017)*(B16*B51+B31*B50)</f>
        <v>0.09317167256149378</v>
      </c>
      <c r="C90">
        <f>C30+(10/0.017)*(C16*C51+C31*C50)</f>
        <v>0.10897103879980154</v>
      </c>
      <c r="D90">
        <f>D30+(10/0.017)*(D16*D51+D31*D50)</f>
        <v>0.04190426684998773</v>
      </c>
      <c r="E90">
        <f>E30+(10/0.017)*(E16*E51+E31*E50)</f>
        <v>0.08248619596368607</v>
      </c>
      <c r="F90">
        <f>F30+(10/0.017)*(F16*F51+F31*F50)</f>
        <v>0.31708746077133426</v>
      </c>
    </row>
    <row r="91" spans="1:6" ht="12.75">
      <c r="A91" t="s">
        <v>89</v>
      </c>
      <c r="B91">
        <f>B31+(11/0.017)*(B17*B51+B32*B50)</f>
        <v>0.022976271977111114</v>
      </c>
      <c r="C91">
        <f>C31+(11/0.017)*(C17*C51+C32*C50)</f>
        <v>0.01729942729732145</v>
      </c>
      <c r="D91">
        <f>D31+(11/0.017)*(D17*D51+D32*D50)</f>
        <v>0.009546552543920821</v>
      </c>
      <c r="E91">
        <f>E31+(11/0.017)*(E17*E51+E32*E50)</f>
        <v>-0.015531701601316877</v>
      </c>
      <c r="F91">
        <f>F31+(11/0.017)*(F17*F51+F32*F50)</f>
        <v>0.004207916720352573</v>
      </c>
    </row>
    <row r="92" spans="1:6" ht="12.75">
      <c r="A92" t="s">
        <v>90</v>
      </c>
      <c r="B92">
        <f>B32+(12/0.017)*(B18*B51+B33*B50)</f>
        <v>0.03712317130386343</v>
      </c>
      <c r="C92">
        <f>C32+(12/0.017)*(C18*C51+C33*C50)</f>
        <v>-0.020302662259197943</v>
      </c>
      <c r="D92">
        <f>D32+(12/0.017)*(D18*D51+D33*D50)</f>
        <v>-0.0020891503303954503</v>
      </c>
      <c r="E92">
        <f>E32+(12/0.017)*(E18*E51+E33*E50)</f>
        <v>-0.0483498500889408</v>
      </c>
      <c r="F92">
        <f>F32+(12/0.017)*(F18*F51+F33*F50)</f>
        <v>-0.030937767776602485</v>
      </c>
    </row>
    <row r="93" spans="1:6" ht="12.75">
      <c r="A93" t="s">
        <v>91</v>
      </c>
      <c r="B93">
        <f>B33+(13/0.017)*(B19*B51+B34*B50)</f>
        <v>0.13565635583826358</v>
      </c>
      <c r="C93">
        <f>C33+(13/0.017)*(C19*C51+C34*C50)</f>
        <v>0.12606896596447636</v>
      </c>
      <c r="D93">
        <f>D33+(13/0.017)*(D19*D51+D34*D50)</f>
        <v>0.11566814933760744</v>
      </c>
      <c r="E93">
        <f>E33+(13/0.017)*(E19*E51+E34*E50)</f>
        <v>0.10689461122592907</v>
      </c>
      <c r="F93">
        <f>F33+(13/0.017)*(F19*F51+F34*F50)</f>
        <v>0.0799398296503186</v>
      </c>
    </row>
    <row r="94" spans="1:6" ht="12.75">
      <c r="A94" t="s">
        <v>92</v>
      </c>
      <c r="B94">
        <f>B34+(14/0.017)*(B20*B51+B35*B50)</f>
        <v>-0.020371874421324897</v>
      </c>
      <c r="C94">
        <f>C34+(14/0.017)*(C20*C51+C35*C50)</f>
        <v>-0.008017634661723963</v>
      </c>
      <c r="D94">
        <f>D34+(14/0.017)*(D20*D51+D35*D50)</f>
        <v>-0.006848937338917852</v>
      </c>
      <c r="E94">
        <f>E34+(14/0.017)*(E20*E51+E35*E50)</f>
        <v>0.0002224895176485965</v>
      </c>
      <c r="F94">
        <f>F34+(14/0.017)*(F20*F51+F35*F50)</f>
        <v>-0.01746471825164347</v>
      </c>
    </row>
    <row r="95" spans="1:6" ht="12.75">
      <c r="A95" t="s">
        <v>93</v>
      </c>
      <c r="B95" s="49">
        <f>B35</f>
        <v>-0.0039656</v>
      </c>
      <c r="C95" s="49">
        <f>C35</f>
        <v>-0.006791745</v>
      </c>
      <c r="D95" s="49">
        <f>D35</f>
        <v>0.0005966306</v>
      </c>
      <c r="E95" s="49">
        <f>E35</f>
        <v>-0.005433945</v>
      </c>
      <c r="F95" s="49">
        <f>F35</f>
        <v>-0.003536915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-0.7183871944926232</v>
      </c>
      <c r="C103">
        <f>C63*10000/C62</f>
        <v>-1.5212870949766717</v>
      </c>
      <c r="D103">
        <f>D63*10000/D62</f>
        <v>1.4109614411667142</v>
      </c>
      <c r="E103">
        <f>E63*10000/E62</f>
        <v>-0.7320319652725545</v>
      </c>
      <c r="F103">
        <f>F63*10000/F62</f>
        <v>-2.7048003794018465</v>
      </c>
      <c r="G103">
        <f>AVERAGE(C103:E103)</f>
        <v>-0.280785873027504</v>
      </c>
      <c r="H103">
        <f>STDEV(C103:E103)</f>
        <v>1.5173126395880248</v>
      </c>
      <c r="I103">
        <f>(B103*B4+C103*C4+D103*D4+E103*E4+F103*F4)/SUM(B4:F4)</f>
        <v>-0.6682941737056626</v>
      </c>
      <c r="K103">
        <f>(LN(H103)+LN(H123))/2-LN(K114*K115^3)</f>
        <v>-3.471595518777221</v>
      </c>
    </row>
    <row r="104" spans="1:11" ht="12.75">
      <c r="A104" t="s">
        <v>67</v>
      </c>
      <c r="B104">
        <f>B64*10000/B62</f>
        <v>0.3003763262254854</v>
      </c>
      <c r="C104">
        <f>C64*10000/C62</f>
        <v>-0.36683048803200013</v>
      </c>
      <c r="D104">
        <f>D64*10000/D62</f>
        <v>-0.0805305304665934</v>
      </c>
      <c r="E104">
        <f>E64*10000/E62</f>
        <v>-0.9331541550029274</v>
      </c>
      <c r="F104">
        <f>F64*10000/F62</f>
        <v>-0.23146079598152455</v>
      </c>
      <c r="G104">
        <f>AVERAGE(C104:E104)</f>
        <v>-0.46017172450050703</v>
      </c>
      <c r="H104">
        <f>STDEV(C104:E104)</f>
        <v>0.4339080560423729</v>
      </c>
      <c r="I104">
        <f>(B104*B4+C104*C4+D104*D4+E104*E4+F104*F4)/SUM(B4:F4)</f>
        <v>-0.3197277032928395</v>
      </c>
      <c r="K104">
        <f>(LN(H104)+LN(H124))/2-LN(K114*K115^4)</f>
        <v>-3.433029150367432</v>
      </c>
    </row>
    <row r="105" spans="1:11" ht="12.75">
      <c r="A105" t="s">
        <v>68</v>
      </c>
      <c r="B105">
        <f>B65*10000/B62</f>
        <v>0.3502171437327903</v>
      </c>
      <c r="C105">
        <f>C65*10000/C62</f>
        <v>-0.06782775605187542</v>
      </c>
      <c r="D105">
        <f>D65*10000/D62</f>
        <v>-0.41970786952164746</v>
      </c>
      <c r="E105">
        <f>E65*10000/E62</f>
        <v>-0.1647756023186604</v>
      </c>
      <c r="F105">
        <f>F65*10000/F62</f>
        <v>-0.32826730405938087</v>
      </c>
      <c r="G105">
        <f>AVERAGE(C105:E105)</f>
        <v>-0.21743707596406106</v>
      </c>
      <c r="H105">
        <f>STDEV(C105:E105)</f>
        <v>0.18175485321925755</v>
      </c>
      <c r="I105">
        <f>(B105*B4+C105*C4+D105*D4+E105*E4+F105*F4)/SUM(B4:F4)</f>
        <v>-0.15025034585769936</v>
      </c>
      <c r="K105">
        <f>(LN(H105)+LN(H125))/2-LN(K114*K115^5)</f>
        <v>-3.910212218810487</v>
      </c>
    </row>
    <row r="106" spans="1:11" ht="12.75">
      <c r="A106" t="s">
        <v>69</v>
      </c>
      <c r="B106">
        <f>B66*10000/B62</f>
        <v>2.043816564724574</v>
      </c>
      <c r="C106">
        <f>C66*10000/C62</f>
        <v>1.032882816472461</v>
      </c>
      <c r="D106">
        <f>D66*10000/D62</f>
        <v>1.1819575654355277</v>
      </c>
      <c r="E106">
        <f>E66*10000/E62</f>
        <v>1.1600430911328024</v>
      </c>
      <c r="F106">
        <f>F66*10000/F62</f>
        <v>12.976878080366735</v>
      </c>
      <c r="G106">
        <f>AVERAGE(C106:E106)</f>
        <v>1.1249611576802636</v>
      </c>
      <c r="H106">
        <f>STDEV(C106:E106)</f>
        <v>0.08049146995599414</v>
      </c>
      <c r="I106">
        <f>(B106*B4+C106*C4+D106*D4+E106*E4+F106*F4)/SUM(B4:F4)</f>
        <v>2.8425294621814605</v>
      </c>
      <c r="K106">
        <f>(LN(H106)+LN(H126))/2-LN(K114*K115^6)</f>
        <v>-4.350168925855061</v>
      </c>
    </row>
    <row r="107" spans="1:11" ht="12.75">
      <c r="A107" t="s">
        <v>70</v>
      </c>
      <c r="B107">
        <f>B67*10000/B62</f>
        <v>0.15932687947151347</v>
      </c>
      <c r="C107">
        <f>C67*10000/C62</f>
        <v>0.03255920278335972</v>
      </c>
      <c r="D107">
        <f>D67*10000/D62</f>
        <v>0.030845863028749424</v>
      </c>
      <c r="E107">
        <f>E67*10000/E62</f>
        <v>-0.16435966672764926</v>
      </c>
      <c r="F107">
        <f>F67*10000/F62</f>
        <v>-0.10548284447486526</v>
      </c>
      <c r="G107">
        <f>AVERAGE(C107:E107)</f>
        <v>-0.03365153363851337</v>
      </c>
      <c r="H107">
        <f>STDEV(C107:E107)</f>
        <v>0.11319980532233316</v>
      </c>
      <c r="I107">
        <f>(B107*B4+C107*C4+D107*D4+E107*E4+F107*F4)/SUM(B4:F4)</f>
        <v>-0.015376038211189711</v>
      </c>
      <c r="K107">
        <f>(LN(H107)+LN(H127))/2-LN(K114*K115^7)</f>
        <v>-2.996984037705248</v>
      </c>
    </row>
    <row r="108" spans="1:9" ht="12.75">
      <c r="A108" t="s">
        <v>71</v>
      </c>
      <c r="B108">
        <f>B68*10000/B62</f>
        <v>0.07719173214345841</v>
      </c>
      <c r="C108">
        <f>C68*10000/C62</f>
        <v>-0.149788017711355</v>
      </c>
      <c r="D108">
        <f>D68*10000/D62</f>
        <v>-0.10388127379899846</v>
      </c>
      <c r="E108">
        <f>E68*10000/E62</f>
        <v>-0.30074873454026246</v>
      </c>
      <c r="F108">
        <f>F68*10000/F62</f>
        <v>-0.2318941128534098</v>
      </c>
      <c r="G108">
        <f>AVERAGE(C108:E108)</f>
        <v>-0.18480600868353866</v>
      </c>
      <c r="H108">
        <f>STDEV(C108:E108)</f>
        <v>0.10299948564664889</v>
      </c>
      <c r="I108">
        <f>(B108*B4+C108*C4+D108*D4+E108*E4+F108*F4)/SUM(B4:F4)</f>
        <v>-0.15325712136118355</v>
      </c>
    </row>
    <row r="109" spans="1:9" ht="12.75">
      <c r="A109" t="s">
        <v>72</v>
      </c>
      <c r="B109">
        <f>B69*10000/B62</f>
        <v>-0.06426724898022279</v>
      </c>
      <c r="C109">
        <f>C69*10000/C62</f>
        <v>-0.04733501296673107</v>
      </c>
      <c r="D109">
        <f>D69*10000/D62</f>
        <v>-0.1011871540351814</v>
      </c>
      <c r="E109">
        <f>E69*10000/E62</f>
        <v>-0.17391521537938376</v>
      </c>
      <c r="F109">
        <f>F69*10000/F62</f>
        <v>-0.007264385978930139</v>
      </c>
      <c r="G109">
        <f>AVERAGE(C109:E109)</f>
        <v>-0.10747912746043209</v>
      </c>
      <c r="H109">
        <f>STDEV(C109:E109)</f>
        <v>0.0635242363818336</v>
      </c>
      <c r="I109">
        <f>(B109*B4+C109*C4+D109*D4+E109*E4+F109*F4)/SUM(B4:F4)</f>
        <v>-0.08782923170906276</v>
      </c>
    </row>
    <row r="110" spans="1:11" ht="12.75">
      <c r="A110" t="s">
        <v>73</v>
      </c>
      <c r="B110">
        <f>B70*10000/B62</f>
        <v>-0.4038864778367435</v>
      </c>
      <c r="C110">
        <f>C70*10000/C62</f>
        <v>-0.1188507864092681</v>
      </c>
      <c r="D110">
        <f>D70*10000/D62</f>
        <v>-0.07482786667919257</v>
      </c>
      <c r="E110">
        <f>E70*10000/E62</f>
        <v>-0.1220117570912418</v>
      </c>
      <c r="F110">
        <f>F70*10000/F62</f>
        <v>-0.3924641451608026</v>
      </c>
      <c r="G110">
        <f>AVERAGE(C110:E110)</f>
        <v>-0.10523013672656749</v>
      </c>
      <c r="H110">
        <f>STDEV(C110:E110)</f>
        <v>0.02637653221972534</v>
      </c>
      <c r="I110">
        <f>(B110*B4+C110*C4+D110*D4+E110*E4+F110*F4)/SUM(B4:F4)</f>
        <v>-0.1867773551119486</v>
      </c>
      <c r="K110">
        <f>EXP(AVERAGE(K103:K107))</f>
        <v>0.026452675562726645</v>
      </c>
    </row>
    <row r="111" spans="1:9" ht="12.75">
      <c r="A111" t="s">
        <v>74</v>
      </c>
      <c r="B111">
        <f>B71*10000/B62</f>
        <v>0.005211829170568557</v>
      </c>
      <c r="C111">
        <f>C71*10000/C62</f>
        <v>0.021831160709761488</v>
      </c>
      <c r="D111">
        <f>D71*10000/D62</f>
        <v>0.007826701788794015</v>
      </c>
      <c r="E111">
        <f>E71*10000/E62</f>
        <v>0.03823275885052936</v>
      </c>
      <c r="F111">
        <f>F71*10000/F62</f>
        <v>0.020445901778121233</v>
      </c>
      <c r="G111">
        <f>AVERAGE(C111:E111)</f>
        <v>0.022630207116361618</v>
      </c>
      <c r="H111">
        <f>STDEV(C111:E111)</f>
        <v>0.01521876909872484</v>
      </c>
      <c r="I111">
        <f>(B111*B4+C111*C4+D111*D4+E111*E4+F111*F4)/SUM(B4:F4)</f>
        <v>0.0198222246986493</v>
      </c>
    </row>
    <row r="112" spans="1:9" ht="12.75">
      <c r="A112" t="s">
        <v>75</v>
      </c>
      <c r="B112">
        <f>B72*10000/B62</f>
        <v>-0.07787051160065672</v>
      </c>
      <c r="C112">
        <f>C72*10000/C62</f>
        <v>-0.024789018111164213</v>
      </c>
      <c r="D112">
        <f>D72*10000/D62</f>
        <v>-0.03768977017582998</v>
      </c>
      <c r="E112">
        <f>E72*10000/E62</f>
        <v>-0.020439946256403</v>
      </c>
      <c r="F112">
        <f>F72*10000/F62</f>
        <v>-0.08242546808799564</v>
      </c>
      <c r="G112">
        <f>AVERAGE(C112:E112)</f>
        <v>-0.0276395781811324</v>
      </c>
      <c r="H112">
        <f>STDEV(C112:E112)</f>
        <v>0.008971252746811986</v>
      </c>
      <c r="I112">
        <f>(B112*B4+C112*C4+D112*D4+E112*E4+F112*F4)/SUM(B4:F4)</f>
        <v>-0.04222032095925186</v>
      </c>
    </row>
    <row r="113" spans="1:9" ht="12.75">
      <c r="A113" t="s">
        <v>76</v>
      </c>
      <c r="B113">
        <f>B73*10000/B62</f>
        <v>0.017954620996400293</v>
      </c>
      <c r="C113">
        <f>C73*10000/C62</f>
        <v>0.02090377558125038</v>
      </c>
      <c r="D113">
        <f>D73*10000/D62</f>
        <v>0.03047808781396522</v>
      </c>
      <c r="E113">
        <f>E73*10000/E62</f>
        <v>0.03818436855575381</v>
      </c>
      <c r="F113">
        <f>F73*10000/F62</f>
        <v>0.008961305119180887</v>
      </c>
      <c r="G113">
        <f>AVERAGE(C113:E113)</f>
        <v>0.029855410650323138</v>
      </c>
      <c r="H113">
        <f>STDEV(C113:E113)</f>
        <v>0.008657107976986628</v>
      </c>
      <c r="I113">
        <f>(B113*B4+C113*C4+D113*D4+E113*E4+F113*F4)/SUM(B4:F4)</f>
        <v>0.025341384765048377</v>
      </c>
    </row>
    <row r="114" spans="1:11" ht="12.75">
      <c r="A114" t="s">
        <v>77</v>
      </c>
      <c r="B114">
        <f>B74*10000/B62</f>
        <v>-0.20635040443787514</v>
      </c>
      <c r="C114">
        <f>C74*10000/C62</f>
        <v>-0.20326819287283923</v>
      </c>
      <c r="D114">
        <f>D74*10000/D62</f>
        <v>-0.20201348980052983</v>
      </c>
      <c r="E114">
        <f>E74*10000/E62</f>
        <v>-0.19869885666760148</v>
      </c>
      <c r="F114">
        <f>F74*10000/F62</f>
        <v>-0.1605331146438392</v>
      </c>
      <c r="G114">
        <f>AVERAGE(C114:E114)</f>
        <v>-0.20132684644699017</v>
      </c>
      <c r="H114">
        <f>STDEV(C114:E114)</f>
        <v>0.002360787508511566</v>
      </c>
      <c r="I114">
        <f>(B114*B4+C114*C4+D114*D4+E114*E4+F114*F4)/SUM(B4:F4)</f>
        <v>-0.19659762662135874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-0.0002474042068170788</v>
      </c>
      <c r="C115">
        <f>C75*10000/C62</f>
        <v>-0.005687117497272897</v>
      </c>
      <c r="D115">
        <f>D75*10000/D62</f>
        <v>-0.0025720609280217932</v>
      </c>
      <c r="E115">
        <f>E75*10000/E62</f>
        <v>-0.00025666407534103135</v>
      </c>
      <c r="F115">
        <f>F75*10000/F62</f>
        <v>-0.0028160611373496897</v>
      </c>
      <c r="G115">
        <f>AVERAGE(C115:E115)</f>
        <v>-0.0028386141668785745</v>
      </c>
      <c r="H115">
        <f>STDEV(C115:E115)</f>
        <v>0.0027250218464815383</v>
      </c>
      <c r="I115">
        <f>(B115*B4+C115*C4+D115*D4+E115*E4+F115*F4)/SUM(B4:F4)</f>
        <v>-0.002461707362750468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115.08343978603666</v>
      </c>
      <c r="C122">
        <f>C82*10000/C62</f>
        <v>47.33401135612805</v>
      </c>
      <c r="D122">
        <f>D82*10000/D62</f>
        <v>-6.866629055171106</v>
      </c>
      <c r="E122">
        <f>E82*10000/E62</f>
        <v>-49.30030374410045</v>
      </c>
      <c r="F122">
        <f>F82*10000/F62</f>
        <v>-110.01330611949314</v>
      </c>
      <c r="G122">
        <f>AVERAGE(C122:E122)</f>
        <v>-2.9443071477145017</v>
      </c>
      <c r="H122">
        <f>STDEV(C122:E122)</f>
        <v>48.43641368414726</v>
      </c>
      <c r="I122">
        <f>(B122*B4+C122*C4+D122*D4+E122*E4+F122*F4)/SUM(B4:F4)</f>
        <v>-0.20827714029679645</v>
      </c>
    </row>
    <row r="123" spans="1:9" ht="12.75">
      <c r="A123" t="s">
        <v>81</v>
      </c>
      <c r="B123">
        <f>B83*10000/B62</f>
        <v>0.7602671454628956</v>
      </c>
      <c r="C123">
        <f>C83*10000/C62</f>
        <v>1.7010881563490121</v>
      </c>
      <c r="D123">
        <f>D83*10000/D62</f>
        <v>-1.258678798088775</v>
      </c>
      <c r="E123">
        <f>E83*10000/E62</f>
        <v>0.47832382884168617</v>
      </c>
      <c r="F123">
        <f>F83*10000/F62</f>
        <v>4.275879942697042</v>
      </c>
      <c r="G123">
        <f>AVERAGE(C123:E123)</f>
        <v>0.30691106236730775</v>
      </c>
      <c r="H123">
        <f>STDEV(C123:E123)</f>
        <v>1.4873102764817716</v>
      </c>
      <c r="I123">
        <f>(B123*B4+C123*C4+D123*D4+E123*E4+F123*F4)/SUM(B4:F4)</f>
        <v>0.9033096237325413</v>
      </c>
    </row>
    <row r="124" spans="1:9" ht="12.75">
      <c r="A124" t="s">
        <v>82</v>
      </c>
      <c r="B124">
        <f>B84*10000/B62</f>
        <v>1.6786971545445548</v>
      </c>
      <c r="C124">
        <f>C84*10000/C62</f>
        <v>-1.2417957698603386</v>
      </c>
      <c r="D124">
        <f>D84*10000/D62</f>
        <v>-2.5871439708886563</v>
      </c>
      <c r="E124">
        <f>E84*10000/E62</f>
        <v>0.8306659329708961</v>
      </c>
      <c r="F124">
        <f>F84*10000/F62</f>
        <v>-1.05040225534403</v>
      </c>
      <c r="G124">
        <f>AVERAGE(C124:E124)</f>
        <v>-0.9994246025926996</v>
      </c>
      <c r="H124">
        <f>STDEV(C124:E124)</f>
        <v>1.7217473600305357</v>
      </c>
      <c r="I124">
        <f>(B124*B4+C124*C4+D124*D4+E124*E4+F124*F4)/SUM(B4:F4)</f>
        <v>-0.619463273144775</v>
      </c>
    </row>
    <row r="125" spans="1:9" ht="12.75">
      <c r="A125" t="s">
        <v>83</v>
      </c>
      <c r="B125">
        <f>B85*10000/B62</f>
        <v>0.5068588282000434</v>
      </c>
      <c r="C125">
        <f>C85*10000/C62</f>
        <v>0.5821451064328075</v>
      </c>
      <c r="D125">
        <f>D85*10000/D62</f>
        <v>-0.20111232991893288</v>
      </c>
      <c r="E125">
        <f>E85*10000/E62</f>
        <v>0.6862346062422512</v>
      </c>
      <c r="F125">
        <f>F85*10000/F62</f>
        <v>-1.6799474306272981</v>
      </c>
      <c r="G125">
        <f>AVERAGE(C125:E125)</f>
        <v>0.3557557942520419</v>
      </c>
      <c r="H125">
        <f>STDEV(C125:E125)</f>
        <v>0.4850620957990021</v>
      </c>
      <c r="I125">
        <f>(B125*B4+C125*C4+D125*D4+E125*E4+F125*F4)/SUM(B4:F4)</f>
        <v>0.10538993914697757</v>
      </c>
    </row>
    <row r="126" spans="1:9" ht="12.75">
      <c r="A126" t="s">
        <v>84</v>
      </c>
      <c r="B126">
        <f>B86*10000/B62</f>
        <v>0.4315450476980781</v>
      </c>
      <c r="C126">
        <f>C86*10000/C62</f>
        <v>0.011803016004857812</v>
      </c>
      <c r="D126">
        <f>D86*10000/D62</f>
        <v>-0.255004909450072</v>
      </c>
      <c r="E126">
        <f>E86*10000/E62</f>
        <v>-0.05247160237938908</v>
      </c>
      <c r="F126">
        <f>F86*10000/F62</f>
        <v>1.3924280417137518</v>
      </c>
      <c r="G126">
        <f>AVERAGE(C126:E126)</f>
        <v>-0.0985578319415344</v>
      </c>
      <c r="H126">
        <f>STDEV(C126:E126)</f>
        <v>0.13924644587145452</v>
      </c>
      <c r="I126">
        <f>(B126*B4+C126*C4+D126*D4+E126*E4+F126*F4)/SUM(B4:F4)</f>
        <v>0.17739893776187576</v>
      </c>
    </row>
    <row r="127" spans="1:9" ht="12.75">
      <c r="A127" t="s">
        <v>85</v>
      </c>
      <c r="B127">
        <f>B87*10000/B62</f>
        <v>0.02366029661098044</v>
      </c>
      <c r="C127">
        <f>C87*10000/C62</f>
        <v>0.3748152269810814</v>
      </c>
      <c r="D127">
        <f>D87*10000/D62</f>
        <v>-0.5061658905530267</v>
      </c>
      <c r="E127">
        <f>E87*10000/E62</f>
        <v>-0.25894339969270325</v>
      </c>
      <c r="F127">
        <f>F87*10000/F62</f>
        <v>0.19525514183592899</v>
      </c>
      <c r="G127">
        <f>AVERAGE(C127:E127)</f>
        <v>-0.1300980210882162</v>
      </c>
      <c r="H127">
        <f>STDEV(C127:E127)</f>
        <v>0.45440376434808694</v>
      </c>
      <c r="I127">
        <f>(B127*B4+C127*C4+D127*D4+E127*E4+F127*F4)/SUM(B4:F4)</f>
        <v>-0.06431846088737139</v>
      </c>
    </row>
    <row r="128" spans="1:9" ht="12.75">
      <c r="A128" t="s">
        <v>86</v>
      </c>
      <c r="B128">
        <f>B88*10000/B62</f>
        <v>0.19997165005454604</v>
      </c>
      <c r="C128">
        <f>C88*10000/C62</f>
        <v>-0.19544116947032766</v>
      </c>
      <c r="D128">
        <f>D88*10000/D62</f>
        <v>-0.18185644931861955</v>
      </c>
      <c r="E128">
        <f>E88*10000/E62</f>
        <v>-0.326607224490902</v>
      </c>
      <c r="F128">
        <f>F88*10000/F62</f>
        <v>-0.09628217161840497</v>
      </c>
      <c r="G128">
        <f>AVERAGE(C128:E128)</f>
        <v>-0.23463494775994972</v>
      </c>
      <c r="H128">
        <f>STDEV(C128:E128)</f>
        <v>0.07993942031755182</v>
      </c>
      <c r="I128">
        <f>(B128*B4+C128*C4+D128*D4+E128*E4+F128*F4)/SUM(B4:F4)</f>
        <v>-0.15335749880600252</v>
      </c>
    </row>
    <row r="129" spans="1:9" ht="12.75">
      <c r="A129" t="s">
        <v>87</v>
      </c>
      <c r="B129">
        <f>B89*10000/B62</f>
        <v>0.061806460578949285</v>
      </c>
      <c r="C129">
        <f>C89*10000/C62</f>
        <v>0.03563082567477736</v>
      </c>
      <c r="D129">
        <f>D89*10000/D62</f>
        <v>0.03876526869161305</v>
      </c>
      <c r="E129">
        <f>E89*10000/E62</f>
        <v>0.0290221211778599</v>
      </c>
      <c r="F129">
        <f>F89*10000/F62</f>
        <v>-0.22621472232115059</v>
      </c>
      <c r="G129">
        <f>AVERAGE(C129:E129)</f>
        <v>0.034472738514750106</v>
      </c>
      <c r="H129">
        <f>STDEV(C129:E129)</f>
        <v>0.004973741576655636</v>
      </c>
      <c r="I129">
        <f>(B129*B4+C129*C4+D129*D4+E129*E4+F129*F4)/SUM(B4:F4)</f>
        <v>0.003561021122500461</v>
      </c>
    </row>
    <row r="130" spans="1:9" ht="12.75">
      <c r="A130" t="s">
        <v>88</v>
      </c>
      <c r="B130">
        <f>B90*10000/B62</f>
        <v>0.09317182576782151</v>
      </c>
      <c r="C130">
        <f>C90*10000/C62</f>
        <v>0.10897087587902132</v>
      </c>
      <c r="D130">
        <f>D90*10000/D62</f>
        <v>0.041904330845798636</v>
      </c>
      <c r="E130">
        <f>E90*10000/E62</f>
        <v>0.08248625231448053</v>
      </c>
      <c r="F130">
        <f>F90*10000/F62</f>
        <v>0.3170880392360978</v>
      </c>
      <c r="G130">
        <f>AVERAGE(C130:E130)</f>
        <v>0.07778715301310017</v>
      </c>
      <c r="H130">
        <f>STDEV(C130:E130)</f>
        <v>0.033779306037224864</v>
      </c>
      <c r="I130">
        <f>(B130*B4+C130*C4+D130*D4+E130*E4+F130*F4)/SUM(B4:F4)</f>
        <v>0.11201310210650153</v>
      </c>
    </row>
    <row r="131" spans="1:9" ht="12.75">
      <c r="A131" t="s">
        <v>89</v>
      </c>
      <c r="B131">
        <f>B91*10000/B62</f>
        <v>0.02297630975801767</v>
      </c>
      <c r="C131">
        <f>C91*10000/C62</f>
        <v>0.017299401433236612</v>
      </c>
      <c r="D131">
        <f>D91*10000/D62</f>
        <v>0.00954656712332806</v>
      </c>
      <c r="E131">
        <f>E91*10000/E62</f>
        <v>-0.01553171221186467</v>
      </c>
      <c r="F131">
        <f>F91*10000/F62</f>
        <v>0.004207924396883032</v>
      </c>
      <c r="G131">
        <f>AVERAGE(C131:E131)</f>
        <v>0.003771418781566668</v>
      </c>
      <c r="H131">
        <f>STDEV(C131:E131)</f>
        <v>0.017160558253489337</v>
      </c>
      <c r="I131">
        <f>(B131*B4+C131*C4+D131*D4+E131*E4+F131*F4)/SUM(B4:F4)</f>
        <v>0.006605345452436704</v>
      </c>
    </row>
    <row r="132" spans="1:9" ht="12.75">
      <c r="A132" t="s">
        <v>90</v>
      </c>
      <c r="B132">
        <f>B92*10000/B62</f>
        <v>0.037123232347146144</v>
      </c>
      <c r="C132">
        <f>C92*10000/C62</f>
        <v>-0.02030263190502667</v>
      </c>
      <c r="D132">
        <f>D92*10000/D62</f>
        <v>-0.00208915352092662</v>
      </c>
      <c r="E132">
        <f>E92*10000/E62</f>
        <v>-0.048349883119345856</v>
      </c>
      <c r="F132">
        <f>F92*10000/F62</f>
        <v>-0.030937824216578</v>
      </c>
      <c r="G132">
        <f>AVERAGE(C132:E132)</f>
        <v>-0.023580556181766382</v>
      </c>
      <c r="H132">
        <f>STDEV(C132:E132)</f>
        <v>0.02330391311384303</v>
      </c>
      <c r="I132">
        <f>(B132*B4+C132*C4+D132*D4+E132*E4+F132*F4)/SUM(B4:F4)</f>
        <v>-0.015796334544831907</v>
      </c>
    </row>
    <row r="133" spans="1:9" ht="12.75">
      <c r="A133" t="s">
        <v>91</v>
      </c>
      <c r="B133">
        <f>B93*10000/B62</f>
        <v>0.13565657890404678</v>
      </c>
      <c r="C133">
        <f>C93*10000/C62</f>
        <v>0.12606877748087078</v>
      </c>
      <c r="D133">
        <f>D93*10000/D62</f>
        <v>0.11566832598494121</v>
      </c>
      <c r="E133">
        <f>E93*10000/E62</f>
        <v>0.10689468425143589</v>
      </c>
      <c r="F133">
        <f>F93*10000/F62</f>
        <v>0.07993997548508149</v>
      </c>
      <c r="G133">
        <f>AVERAGE(C133:E133)</f>
        <v>0.1162105959057493</v>
      </c>
      <c r="H133">
        <f>STDEV(C133:E133)</f>
        <v>0.009598541831602402</v>
      </c>
      <c r="I133">
        <f>(B133*B4+C133*C4+D133*D4+E133*E4+F133*F4)/SUM(B4:F4)</f>
        <v>0.11417030771297247</v>
      </c>
    </row>
    <row r="134" spans="1:9" ht="12.75">
      <c r="A134" t="s">
        <v>92</v>
      </c>
      <c r="B134">
        <f>B94*10000/B62</f>
        <v>-0.02037190791970464</v>
      </c>
      <c r="C134">
        <f>C94*10000/C62</f>
        <v>-0.00801762267469228</v>
      </c>
      <c r="D134">
        <f>D94*10000/D62</f>
        <v>-0.006848947798551963</v>
      </c>
      <c r="E134">
        <f>E94*10000/E62</f>
        <v>0.0002224896696432537</v>
      </c>
      <c r="F134">
        <f>F94*10000/F62</f>
        <v>-0.01746475011264513</v>
      </c>
      <c r="G134">
        <f>AVERAGE(C134:E134)</f>
        <v>-0.004881360267866996</v>
      </c>
      <c r="H134">
        <f>STDEV(C134:E134)</f>
        <v>0.004458521434287149</v>
      </c>
      <c r="I134">
        <f>(B134*B4+C134*C4+D134*D4+E134*E4+F134*F4)/SUM(B4:F4)</f>
        <v>-0.008801790851699373</v>
      </c>
    </row>
    <row r="135" spans="1:9" ht="12.75">
      <c r="A135" t="s">
        <v>93</v>
      </c>
      <c r="B135">
        <f>B95*10000/B62</f>
        <v>-0.003965606520812566</v>
      </c>
      <c r="C135">
        <f>C95*10000/C62</f>
        <v>-0.006791734845775477</v>
      </c>
      <c r="D135">
        <f>D95*10000/D62</f>
        <v>0.0005966315111687648</v>
      </c>
      <c r="E135">
        <f>E95*10000/E62</f>
        <v>-0.005433948712222563</v>
      </c>
      <c r="F135">
        <f>F95*10000/F62</f>
        <v>-0.003536921452417557</v>
      </c>
      <c r="G135">
        <f>AVERAGE(C135:E135)</f>
        <v>-0.0038763506822764252</v>
      </c>
      <c r="H135">
        <f>STDEV(C135:E135)</f>
        <v>0.00393275642180843</v>
      </c>
      <c r="I135">
        <f>(B135*B4+C135*C4+D135*D4+E135*E4+F135*F4)/SUM(B4:F4)</f>
        <v>-0.0038442268349479646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2004-09-28T06:00:11Z</cp:lastPrinted>
  <dcterms:created xsi:type="dcterms:W3CDTF">2004-09-28T06:00:11Z</dcterms:created>
  <dcterms:modified xsi:type="dcterms:W3CDTF">2004-09-28T15:32:24Z</dcterms:modified>
  <cp:category/>
  <cp:version/>
  <cp:contentType/>
  <cp:contentStatus/>
</cp:coreProperties>
</file>