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<sst xmlns="http://schemas.openxmlformats.org/spreadsheetml/2006/main" count="202" uniqueCount="97">
  <si>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27/09/2004       14:47:28</t>
  </si>
  <si>
    <t>LISSNER</t>
  </si>
  <si>
    <t>HCMQAP331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</si>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</sst>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-0.003753</v>
      </c>
      <c r="D4" s="13">
        <v>-0.003751</v>
      </c>
      <c r="E4" s="13">
        <v>-0.003752</v>
      </c>
      <c r="F4" s="24">
        <v>-0.002079</v>
      </c>
      <c r="G4" s="34">
        <v>-0.011693</v>
      </c>
    </row>
    <row r="5" spans="1:7" ht="12.75" thickBot="1">
      <c r="A5" s="44" t="s">
        <v>13</v>
      </c>
      <c r="B5" s="45">
        <v>4.104982</v>
      </c>
      <c r="C5" s="46">
        <v>1.929877</v>
      </c>
      <c r="D5" s="46">
        <v>0.73767</v>
      </c>
      <c r="E5" s="46">
        <v>-1.567542</v>
      </c>
      <c r="F5" s="47">
        <v>-6.504537</v>
      </c>
      <c r="G5" s="48">
        <v>4.475101</v>
      </c>
    </row>
    <row r="6" spans="1:7" ht="12.75" thickTop="1">
      <c r="A6" s="6" t="s">
        <v>14</v>
      </c>
      <c r="B6" s="39">
        <v>-107.8393</v>
      </c>
      <c r="C6" s="40">
        <v>-12.5219</v>
      </c>
      <c r="D6" s="40">
        <v>0.03072807</v>
      </c>
      <c r="E6" s="40">
        <v>79.47207</v>
      </c>
      <c r="F6" s="41">
        <v>-3.665713</v>
      </c>
      <c r="G6" s="42">
        <v>0.008752615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0.6839409</v>
      </c>
      <c r="C8" s="14">
        <v>0.07080446</v>
      </c>
      <c r="D8" s="14">
        <v>0.03307727</v>
      </c>
      <c r="E8" s="14">
        <v>0.0952522</v>
      </c>
      <c r="F8" s="25">
        <v>-3.874355</v>
      </c>
      <c r="G8" s="35">
        <v>-0.3695366</v>
      </c>
    </row>
    <row r="9" spans="1:7" ht="12">
      <c r="A9" s="20" t="s">
        <v>17</v>
      </c>
      <c r="B9" s="29">
        <v>0.15072</v>
      </c>
      <c r="C9" s="14">
        <v>0.631799</v>
      </c>
      <c r="D9" s="14">
        <v>0.03020346</v>
      </c>
      <c r="E9" s="14">
        <v>0.3804736</v>
      </c>
      <c r="F9" s="25">
        <v>-1.746882</v>
      </c>
      <c r="G9" s="35">
        <v>0.03982919</v>
      </c>
    </row>
    <row r="10" spans="1:7" ht="12">
      <c r="A10" s="20" t="s">
        <v>18</v>
      </c>
      <c r="B10" s="29">
        <v>1.132584</v>
      </c>
      <c r="C10" s="14">
        <v>0.2973652</v>
      </c>
      <c r="D10" s="14">
        <v>0.140047</v>
      </c>
      <c r="E10" s="14">
        <v>-0.2180747</v>
      </c>
      <c r="F10" s="25">
        <v>-1.244213</v>
      </c>
      <c r="G10" s="35">
        <v>0.05097099</v>
      </c>
    </row>
    <row r="11" spans="1:7" ht="12">
      <c r="A11" s="21" t="s">
        <v>19</v>
      </c>
      <c r="B11" s="31">
        <v>1.95515</v>
      </c>
      <c r="C11" s="16">
        <v>1.482274</v>
      </c>
      <c r="D11" s="16">
        <v>1.825331</v>
      </c>
      <c r="E11" s="16">
        <v>0.9061721</v>
      </c>
      <c r="F11" s="27">
        <v>13.00833</v>
      </c>
      <c r="G11" s="37">
        <v>3.031205</v>
      </c>
    </row>
    <row r="12" spans="1:7" ht="12">
      <c r="A12" s="20" t="s">
        <v>20</v>
      </c>
      <c r="B12" s="29">
        <v>-0.2404772</v>
      </c>
      <c r="C12" s="14">
        <v>0.2533475</v>
      </c>
      <c r="D12" s="14">
        <v>0.0722442</v>
      </c>
      <c r="E12" s="14">
        <v>0.1102836</v>
      </c>
      <c r="F12" s="25">
        <v>-0.04305209</v>
      </c>
      <c r="G12" s="35">
        <v>0.06433119</v>
      </c>
    </row>
    <row r="13" spans="1:7" ht="12">
      <c r="A13" s="20" t="s">
        <v>21</v>
      </c>
      <c r="B13" s="29">
        <v>-0.04016591</v>
      </c>
      <c r="C13" s="14">
        <v>0.09566787</v>
      </c>
      <c r="D13" s="14">
        <v>0.02365203</v>
      </c>
      <c r="E13" s="14">
        <v>-0.002360144</v>
      </c>
      <c r="F13" s="25">
        <v>-0.1742469</v>
      </c>
      <c r="G13" s="35">
        <v>-0.0008995861</v>
      </c>
    </row>
    <row r="14" spans="1:7" ht="12">
      <c r="A14" s="20" t="s">
        <v>22</v>
      </c>
      <c r="B14" s="29">
        <v>0.1553461</v>
      </c>
      <c r="C14" s="14">
        <v>0.01703366</v>
      </c>
      <c r="D14" s="14">
        <v>0.003195649</v>
      </c>
      <c r="E14" s="14">
        <v>0.01795606</v>
      </c>
      <c r="F14" s="25">
        <v>0.1449946</v>
      </c>
      <c r="G14" s="35">
        <v>0.05101895</v>
      </c>
    </row>
    <row r="15" spans="1:7" ht="12">
      <c r="A15" s="21" t="s">
        <v>23</v>
      </c>
      <c r="B15" s="31">
        <v>-0.4321287</v>
      </c>
      <c r="C15" s="16">
        <v>-0.09226708</v>
      </c>
      <c r="D15" s="16">
        <v>-0.1055797</v>
      </c>
      <c r="E15" s="16">
        <v>-0.1643623</v>
      </c>
      <c r="F15" s="27">
        <v>-0.3614061</v>
      </c>
      <c r="G15" s="37">
        <v>-0.1979252</v>
      </c>
    </row>
    <row r="16" spans="1:7" ht="12">
      <c r="A16" s="20" t="s">
        <v>24</v>
      </c>
      <c r="B16" s="29">
        <v>-0.03715045</v>
      </c>
      <c r="C16" s="14">
        <v>-0.01534753</v>
      </c>
      <c r="D16" s="14">
        <v>0.002783771</v>
      </c>
      <c r="E16" s="14">
        <v>-0.02928727</v>
      </c>
      <c r="F16" s="25">
        <v>-0.01614228</v>
      </c>
      <c r="G16" s="35">
        <v>-0.0176029</v>
      </c>
    </row>
    <row r="17" spans="1:7" ht="12">
      <c r="A17" s="20" t="s">
        <v>25</v>
      </c>
      <c r="B17" s="29">
        <v>-0.05274181</v>
      </c>
      <c r="C17" s="14">
        <v>-0.06522568</v>
      </c>
      <c r="D17" s="14">
        <v>-0.0470352</v>
      </c>
      <c r="E17" s="14">
        <v>-0.05327458</v>
      </c>
      <c r="F17" s="25">
        <v>-0.04799065</v>
      </c>
      <c r="G17" s="35">
        <v>-0.05387193</v>
      </c>
    </row>
    <row r="18" spans="1:7" ht="12">
      <c r="A18" s="20" t="s">
        <v>26</v>
      </c>
      <c r="B18" s="29">
        <v>0.05171657</v>
      </c>
      <c r="C18" s="14">
        <v>0.02294828</v>
      </c>
      <c r="D18" s="14">
        <v>0.02771917</v>
      </c>
      <c r="E18" s="14">
        <v>0.007631168</v>
      </c>
      <c r="F18" s="25">
        <v>0.003679669</v>
      </c>
      <c r="G18" s="35">
        <v>0.02199646</v>
      </c>
    </row>
    <row r="19" spans="1:7" ht="12">
      <c r="A19" s="21" t="s">
        <v>27</v>
      </c>
      <c r="B19" s="31">
        <v>-0.2083321</v>
      </c>
      <c r="C19" s="16">
        <v>-0.2044077</v>
      </c>
      <c r="D19" s="16">
        <v>-0.206358</v>
      </c>
      <c r="E19" s="16">
        <v>-0.2067114</v>
      </c>
      <c r="F19" s="27">
        <v>-0.15469</v>
      </c>
      <c r="G19" s="37">
        <v>-0.1993712</v>
      </c>
    </row>
    <row r="20" spans="1:7" ht="12.75" thickBot="1">
      <c r="A20" s="44" t="s">
        <v>28</v>
      </c>
      <c r="B20" s="45">
        <v>-0.005324069</v>
      </c>
      <c r="C20" s="46">
        <v>-0.000648229</v>
      </c>
      <c r="D20" s="46">
        <v>-0.002085325</v>
      </c>
      <c r="E20" s="46">
        <v>0.003660784</v>
      </c>
      <c r="F20" s="47">
        <v>-0.004481715</v>
      </c>
      <c r="G20" s="48">
        <v>-0.001145312</v>
      </c>
    </row>
    <row r="21" spans="1:7" ht="12.75" thickTop="1">
      <c r="A21" s="6" t="s">
        <v>29</v>
      </c>
      <c r="B21" s="39">
        <v>-77.83271</v>
      </c>
      <c r="C21" s="40">
        <v>58.13395</v>
      </c>
      <c r="D21" s="40">
        <v>23.63299</v>
      </c>
      <c r="E21" s="40">
        <v>38.28664</v>
      </c>
      <c r="F21" s="41">
        <v>-132.0478</v>
      </c>
      <c r="G21" s="43">
        <v>0.01460015</v>
      </c>
    </row>
    <row r="22" spans="1:7" ht="12">
      <c r="A22" s="20" t="s">
        <v>30</v>
      </c>
      <c r="B22" s="29">
        <v>82.10149</v>
      </c>
      <c r="C22" s="14">
        <v>38.59774</v>
      </c>
      <c r="D22" s="14">
        <v>14.75341</v>
      </c>
      <c r="E22" s="14">
        <v>-31.35095</v>
      </c>
      <c r="F22" s="25">
        <v>-130.0981</v>
      </c>
      <c r="G22" s="36">
        <v>0</v>
      </c>
    </row>
    <row r="23" spans="1:7" ht="12">
      <c r="A23" s="20" t="s">
        <v>31</v>
      </c>
      <c r="B23" s="29">
        <v>-0.3746769</v>
      </c>
      <c r="C23" s="14">
        <v>0.2463098</v>
      </c>
      <c r="D23" s="14">
        <v>-1.648597</v>
      </c>
      <c r="E23" s="14">
        <v>-0.6351707</v>
      </c>
      <c r="F23" s="25">
        <v>4.212512</v>
      </c>
      <c r="G23" s="35">
        <v>0.01721347</v>
      </c>
    </row>
    <row r="24" spans="1:7" ht="12">
      <c r="A24" s="20" t="s">
        <v>32</v>
      </c>
      <c r="B24" s="29">
        <v>1.240885</v>
      </c>
      <c r="C24" s="14">
        <v>0.6885588</v>
      </c>
      <c r="D24" s="14">
        <v>-1.080029</v>
      </c>
      <c r="E24" s="14">
        <v>0.07012862</v>
      </c>
      <c r="F24" s="25">
        <v>0.5741437</v>
      </c>
      <c r="G24" s="35">
        <v>0.1790702</v>
      </c>
    </row>
    <row r="25" spans="1:7" ht="12">
      <c r="A25" s="20" t="s">
        <v>33</v>
      </c>
      <c r="B25" s="29">
        <v>0.02076678</v>
      </c>
      <c r="C25" s="14">
        <v>-0.01538225</v>
      </c>
      <c r="D25" s="14">
        <v>-0.7013398</v>
      </c>
      <c r="E25" s="14">
        <v>-0.2688918</v>
      </c>
      <c r="F25" s="25">
        <v>-2.580544</v>
      </c>
      <c r="G25" s="35">
        <v>-0.5781171</v>
      </c>
    </row>
    <row r="26" spans="1:7" ht="12">
      <c r="A26" s="21" t="s">
        <v>34</v>
      </c>
      <c r="B26" s="31">
        <v>0.643772</v>
      </c>
      <c r="C26" s="16">
        <v>0.9803843</v>
      </c>
      <c r="D26" s="16">
        <v>0.5872777</v>
      </c>
      <c r="E26" s="16">
        <v>0.6707241</v>
      </c>
      <c r="F26" s="27">
        <v>1.413777</v>
      </c>
      <c r="G26" s="37">
        <v>0.8204883</v>
      </c>
    </row>
    <row r="27" spans="1:7" ht="12">
      <c r="A27" s="20" t="s">
        <v>35</v>
      </c>
      <c r="B27" s="29">
        <v>-0.1433026</v>
      </c>
      <c r="C27" s="14">
        <v>0.2552271</v>
      </c>
      <c r="D27" s="14">
        <v>-0.265961</v>
      </c>
      <c r="E27" s="14">
        <v>-0.05555792</v>
      </c>
      <c r="F27" s="25">
        <v>0.1643759</v>
      </c>
      <c r="G27" s="35">
        <v>-0.01474438</v>
      </c>
    </row>
    <row r="28" spans="1:7" ht="12">
      <c r="A28" s="20" t="s">
        <v>36</v>
      </c>
      <c r="B28" s="29">
        <v>0.1449079</v>
      </c>
      <c r="C28" s="14">
        <v>0.1078855</v>
      </c>
      <c r="D28" s="14">
        <v>-0.1450031</v>
      </c>
      <c r="E28" s="14">
        <v>0.08560153</v>
      </c>
      <c r="F28" s="25">
        <v>0.08654324</v>
      </c>
      <c r="G28" s="35">
        <v>0.04420898</v>
      </c>
    </row>
    <row r="29" spans="1:7" ht="12">
      <c r="A29" s="20" t="s">
        <v>37</v>
      </c>
      <c r="B29" s="29">
        <v>0.02639693</v>
      </c>
      <c r="C29" s="14">
        <v>-0.007937211</v>
      </c>
      <c r="D29" s="14">
        <v>-0.06165232</v>
      </c>
      <c r="E29" s="14">
        <v>-0.0679597</v>
      </c>
      <c r="F29" s="25">
        <v>-0.02833049</v>
      </c>
      <c r="G29" s="35">
        <v>-0.03304285</v>
      </c>
    </row>
    <row r="30" spans="1:7" ht="12">
      <c r="A30" s="21" t="s">
        <v>38</v>
      </c>
      <c r="B30" s="31">
        <v>0.09414686</v>
      </c>
      <c r="C30" s="16">
        <v>0.1322295</v>
      </c>
      <c r="D30" s="16">
        <v>0.1128976</v>
      </c>
      <c r="E30" s="16">
        <v>0.02763686</v>
      </c>
      <c r="F30" s="27">
        <v>0.3098419</v>
      </c>
      <c r="G30" s="37">
        <v>0.1205607</v>
      </c>
    </row>
    <row r="31" spans="1:7" ht="12">
      <c r="A31" s="20" t="s">
        <v>39</v>
      </c>
      <c r="B31" s="29">
        <v>-0.02350807</v>
      </c>
      <c r="C31" s="14">
        <v>0.02955538</v>
      </c>
      <c r="D31" s="14">
        <v>-0.02843411</v>
      </c>
      <c r="E31" s="14">
        <v>-0.02919261</v>
      </c>
      <c r="F31" s="25">
        <v>0.009400177</v>
      </c>
      <c r="G31" s="35">
        <v>-0.00890232</v>
      </c>
    </row>
    <row r="32" spans="1:7" ht="12">
      <c r="A32" s="20" t="s">
        <v>40</v>
      </c>
      <c r="B32" s="29">
        <v>0.05103723</v>
      </c>
      <c r="C32" s="14">
        <v>0.04034272</v>
      </c>
      <c r="D32" s="14">
        <v>0.01565815</v>
      </c>
      <c r="E32" s="14">
        <v>0.03750857</v>
      </c>
      <c r="F32" s="25">
        <v>0.0180443</v>
      </c>
      <c r="G32" s="35">
        <v>0.03229407</v>
      </c>
    </row>
    <row r="33" spans="1:7" ht="12">
      <c r="A33" s="20" t="s">
        <v>41</v>
      </c>
      <c r="B33" s="29">
        <v>0.1396038</v>
      </c>
      <c r="C33" s="14">
        <v>0.111335</v>
      </c>
      <c r="D33" s="14">
        <v>0.1057774</v>
      </c>
      <c r="E33" s="14">
        <v>0.10703</v>
      </c>
      <c r="F33" s="25">
        <v>0.1079028</v>
      </c>
      <c r="G33" s="35">
        <v>0.112601</v>
      </c>
    </row>
    <row r="34" spans="1:7" ht="12">
      <c r="A34" s="21" t="s">
        <v>42</v>
      </c>
      <c r="B34" s="31">
        <v>-0.007995798</v>
      </c>
      <c r="C34" s="16">
        <v>0.0009855681</v>
      </c>
      <c r="D34" s="16">
        <v>0.001556387</v>
      </c>
      <c r="E34" s="16">
        <v>-0.0004788916</v>
      </c>
      <c r="F34" s="27">
        <v>-0.007536925</v>
      </c>
      <c r="G34" s="37">
        <v>-0.001688318</v>
      </c>
    </row>
    <row r="35" spans="1:7" ht="12.75" thickBot="1">
      <c r="A35" s="22" t="s">
        <v>43</v>
      </c>
      <c r="B35" s="32">
        <v>-0.00274927</v>
      </c>
      <c r="C35" s="17">
        <v>0.001734734</v>
      </c>
      <c r="D35" s="17">
        <v>0.0009539989</v>
      </c>
      <c r="E35" s="17">
        <v>-0.003683504</v>
      </c>
      <c r="F35" s="28">
        <v>0.002445145</v>
      </c>
      <c r="G35" s="38">
        <v>-0.00031156</v>
      </c>
    </row>
    <row r="36" spans="1:7" ht="12">
      <c r="A36" s="4" t="s">
        <v>44</v>
      </c>
      <c r="B36" s="3">
        <v>21.36231</v>
      </c>
      <c r="C36" s="3">
        <v>21.36231</v>
      </c>
      <c r="D36" s="3">
        <v>21.38062</v>
      </c>
      <c r="E36" s="3">
        <v>21.38062</v>
      </c>
      <c r="F36" s="3">
        <v>21.39587</v>
      </c>
      <c r="G36" s="3"/>
    </row>
    <row r="37" spans="1:6" ht="12">
      <c r="A37" s="4" t="s">
        <v>45</v>
      </c>
      <c r="B37" s="2">
        <v>0.3056844</v>
      </c>
      <c r="C37" s="2">
        <v>0.285848</v>
      </c>
      <c r="D37" s="2">
        <v>0.27771</v>
      </c>
      <c r="E37" s="2">
        <v>0.2710978</v>
      </c>
      <c r="F37" s="2">
        <v>0.2685547</v>
      </c>
    </row>
    <row r="38" spans="1:7" ht="12">
      <c r="A38" s="4" t="s">
        <v>52</v>
      </c>
      <c r="B38" s="2">
        <v>0.0001844007</v>
      </c>
      <c r="C38" s="2">
        <v>2.090547E-05</v>
      </c>
      <c r="D38" s="2">
        <v>0</v>
      </c>
      <c r="E38" s="2">
        <v>-0.0001348971</v>
      </c>
      <c r="F38" s="2">
        <v>0</v>
      </c>
      <c r="G38" s="2">
        <v>0.0002591567</v>
      </c>
    </row>
    <row r="39" spans="1:7" ht="12.75" thickBot="1">
      <c r="A39" s="4" t="s">
        <v>53</v>
      </c>
      <c r="B39" s="2">
        <v>0.0001308016</v>
      </c>
      <c r="C39" s="2">
        <v>-9.890841E-05</v>
      </c>
      <c r="D39" s="2">
        <v>-4.017591E-05</v>
      </c>
      <c r="E39" s="2">
        <v>-6.551021E-05</v>
      </c>
      <c r="F39" s="2">
        <v>0.0002245243</v>
      </c>
      <c r="G39" s="2">
        <v>0.001128457</v>
      </c>
    </row>
    <row r="40" spans="2:5" ht="12.75" thickBot="1">
      <c r="B40" s="7" t="s">
        <v>46</v>
      </c>
      <c r="C40" s="8">
        <v>-0.003752</v>
      </c>
      <c r="D40" s="18" t="s">
        <v>47</v>
      </c>
      <c r="E40" s="9">
        <v>3.116603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0.003753</v>
      </c>
      <c r="D4">
        <v>0.003751</v>
      </c>
      <c r="E4">
        <v>0.003752</v>
      </c>
      <c r="F4">
        <v>0.002079</v>
      </c>
      <c r="G4">
        <v>0.011693</v>
      </c>
    </row>
    <row r="5" spans="1:7" ht="12.75">
      <c r="A5" t="s">
        <v>13</v>
      </c>
      <c r="B5">
        <v>4.104982</v>
      </c>
      <c r="C5">
        <v>1.929877</v>
      </c>
      <c r="D5">
        <v>0.73767</v>
      </c>
      <c r="E5">
        <v>-1.567542</v>
      </c>
      <c r="F5">
        <v>-6.504537</v>
      </c>
      <c r="G5">
        <v>4.475101</v>
      </c>
    </row>
    <row r="6" spans="1:7" ht="12.75">
      <c r="A6" t="s">
        <v>14</v>
      </c>
      <c r="B6" s="49">
        <v>-107.8393</v>
      </c>
      <c r="C6" s="49">
        <v>-12.5219</v>
      </c>
      <c r="D6" s="49">
        <v>0.03072807</v>
      </c>
      <c r="E6" s="49">
        <v>79.47207</v>
      </c>
      <c r="F6" s="49">
        <v>-3.665713</v>
      </c>
      <c r="G6" s="49">
        <v>0.008752615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0.6839409</v>
      </c>
      <c r="C8" s="49">
        <v>0.07080446</v>
      </c>
      <c r="D8" s="49">
        <v>0.03307727</v>
      </c>
      <c r="E8" s="49">
        <v>0.0952522</v>
      </c>
      <c r="F8" s="49">
        <v>-3.874355</v>
      </c>
      <c r="G8" s="49">
        <v>-0.3695366</v>
      </c>
    </row>
    <row r="9" spans="1:7" ht="12.75">
      <c r="A9" t="s">
        <v>17</v>
      </c>
      <c r="B9" s="49">
        <v>0.15072</v>
      </c>
      <c r="C9" s="49">
        <v>0.631799</v>
      </c>
      <c r="D9" s="49">
        <v>0.03020346</v>
      </c>
      <c r="E9" s="49">
        <v>0.3804736</v>
      </c>
      <c r="F9" s="49">
        <v>-1.746882</v>
      </c>
      <c r="G9" s="49">
        <v>0.03982919</v>
      </c>
    </row>
    <row r="10" spans="1:7" ht="12.75">
      <c r="A10" t="s">
        <v>18</v>
      </c>
      <c r="B10" s="49">
        <v>1.132584</v>
      </c>
      <c r="C10" s="49">
        <v>0.2973652</v>
      </c>
      <c r="D10" s="49">
        <v>0.140047</v>
      </c>
      <c r="E10" s="49">
        <v>-0.2180747</v>
      </c>
      <c r="F10" s="49">
        <v>-1.244213</v>
      </c>
      <c r="G10" s="49">
        <v>0.05097099</v>
      </c>
    </row>
    <row r="11" spans="1:7" ht="12.75">
      <c r="A11" t="s">
        <v>19</v>
      </c>
      <c r="B11" s="49">
        <v>1.95515</v>
      </c>
      <c r="C11" s="49">
        <v>1.482274</v>
      </c>
      <c r="D11" s="49">
        <v>1.825331</v>
      </c>
      <c r="E11" s="49">
        <v>0.9061721</v>
      </c>
      <c r="F11" s="49">
        <v>13.00833</v>
      </c>
      <c r="G11" s="49">
        <v>3.031205</v>
      </c>
    </row>
    <row r="12" spans="1:7" ht="12.75">
      <c r="A12" t="s">
        <v>20</v>
      </c>
      <c r="B12" s="49">
        <v>-0.2404772</v>
      </c>
      <c r="C12" s="49">
        <v>0.2533475</v>
      </c>
      <c r="D12" s="49">
        <v>0.0722442</v>
      </c>
      <c r="E12" s="49">
        <v>0.1102836</v>
      </c>
      <c r="F12" s="49">
        <v>-0.04305209</v>
      </c>
      <c r="G12" s="49">
        <v>0.06433119</v>
      </c>
    </row>
    <row r="13" spans="1:7" ht="12.75">
      <c r="A13" t="s">
        <v>21</v>
      </c>
      <c r="B13" s="49">
        <v>-0.04016591</v>
      </c>
      <c r="C13" s="49">
        <v>0.09566787</v>
      </c>
      <c r="D13" s="49">
        <v>0.02365203</v>
      </c>
      <c r="E13" s="49">
        <v>-0.002360144</v>
      </c>
      <c r="F13" s="49">
        <v>-0.1742469</v>
      </c>
      <c r="G13" s="49">
        <v>-0.0008995861</v>
      </c>
    </row>
    <row r="14" spans="1:7" ht="12.75">
      <c r="A14" t="s">
        <v>22</v>
      </c>
      <c r="B14" s="49">
        <v>0.1553461</v>
      </c>
      <c r="C14" s="49">
        <v>0.01703366</v>
      </c>
      <c r="D14" s="49">
        <v>0.003195649</v>
      </c>
      <c r="E14" s="49">
        <v>0.01795606</v>
      </c>
      <c r="F14" s="49">
        <v>0.1449946</v>
      </c>
      <c r="G14" s="49">
        <v>0.05101895</v>
      </c>
    </row>
    <row r="15" spans="1:7" ht="12.75">
      <c r="A15" t="s">
        <v>23</v>
      </c>
      <c r="B15" s="49">
        <v>-0.4321287</v>
      </c>
      <c r="C15" s="49">
        <v>-0.09226708</v>
      </c>
      <c r="D15" s="49">
        <v>-0.1055797</v>
      </c>
      <c r="E15" s="49">
        <v>-0.1643623</v>
      </c>
      <c r="F15" s="49">
        <v>-0.3614061</v>
      </c>
      <c r="G15" s="49">
        <v>-0.1979252</v>
      </c>
    </row>
    <row r="16" spans="1:7" ht="12.75">
      <c r="A16" t="s">
        <v>24</v>
      </c>
      <c r="B16" s="49">
        <v>-0.03715045</v>
      </c>
      <c r="C16" s="49">
        <v>-0.01534753</v>
      </c>
      <c r="D16" s="49">
        <v>0.002783771</v>
      </c>
      <c r="E16" s="49">
        <v>-0.02928727</v>
      </c>
      <c r="F16" s="49">
        <v>-0.01614228</v>
      </c>
      <c r="G16" s="49">
        <v>-0.0176029</v>
      </c>
    </row>
    <row r="17" spans="1:7" ht="12.75">
      <c r="A17" t="s">
        <v>25</v>
      </c>
      <c r="B17" s="49">
        <v>-0.05274181</v>
      </c>
      <c r="C17" s="49">
        <v>-0.06522568</v>
      </c>
      <c r="D17" s="49">
        <v>-0.0470352</v>
      </c>
      <c r="E17" s="49">
        <v>-0.05327458</v>
      </c>
      <c r="F17" s="49">
        <v>-0.04799065</v>
      </c>
      <c r="G17" s="49">
        <v>-0.05387193</v>
      </c>
    </row>
    <row r="18" spans="1:7" ht="12.75">
      <c r="A18" t="s">
        <v>26</v>
      </c>
      <c r="B18" s="49">
        <v>0.05171657</v>
      </c>
      <c r="C18" s="49">
        <v>0.02294828</v>
      </c>
      <c r="D18" s="49">
        <v>0.02771917</v>
      </c>
      <c r="E18" s="49">
        <v>0.007631168</v>
      </c>
      <c r="F18" s="49">
        <v>0.003679669</v>
      </c>
      <c r="G18" s="49">
        <v>0.02199646</v>
      </c>
    </row>
    <row r="19" spans="1:7" ht="12.75">
      <c r="A19" t="s">
        <v>27</v>
      </c>
      <c r="B19" s="49">
        <v>-0.2083321</v>
      </c>
      <c r="C19" s="49">
        <v>-0.2044077</v>
      </c>
      <c r="D19" s="49">
        <v>-0.206358</v>
      </c>
      <c r="E19" s="49">
        <v>-0.2067114</v>
      </c>
      <c r="F19" s="49">
        <v>-0.15469</v>
      </c>
      <c r="G19" s="49">
        <v>-0.1993712</v>
      </c>
    </row>
    <row r="20" spans="1:7" ht="12.75">
      <c r="A20" t="s">
        <v>28</v>
      </c>
      <c r="B20" s="49">
        <v>-0.005324069</v>
      </c>
      <c r="C20" s="49">
        <v>-0.000648229</v>
      </c>
      <c r="D20" s="49">
        <v>-0.002085325</v>
      </c>
      <c r="E20" s="49">
        <v>0.003660784</v>
      </c>
      <c r="F20" s="49">
        <v>-0.004481715</v>
      </c>
      <c r="G20" s="49">
        <v>-0.001145312</v>
      </c>
    </row>
    <row r="21" spans="1:7" ht="12.75">
      <c r="A21" t="s">
        <v>29</v>
      </c>
      <c r="B21" s="49">
        <v>-77.83271</v>
      </c>
      <c r="C21" s="49">
        <v>58.13395</v>
      </c>
      <c r="D21" s="49">
        <v>23.63299</v>
      </c>
      <c r="E21" s="49">
        <v>38.28664</v>
      </c>
      <c r="F21" s="49">
        <v>-132.0478</v>
      </c>
      <c r="G21" s="49">
        <v>0.01460015</v>
      </c>
    </row>
    <row r="22" spans="1:7" ht="12.75">
      <c r="A22" t="s">
        <v>30</v>
      </c>
      <c r="B22" s="49">
        <v>82.10149</v>
      </c>
      <c r="C22" s="49">
        <v>38.59774</v>
      </c>
      <c r="D22" s="49">
        <v>14.75341</v>
      </c>
      <c r="E22" s="49">
        <v>-31.35095</v>
      </c>
      <c r="F22" s="49">
        <v>-130.0981</v>
      </c>
      <c r="G22" s="49">
        <v>0</v>
      </c>
    </row>
    <row r="23" spans="1:7" ht="12.75">
      <c r="A23" t="s">
        <v>31</v>
      </c>
      <c r="B23" s="49">
        <v>-0.3746769</v>
      </c>
      <c r="C23" s="49">
        <v>0.2463098</v>
      </c>
      <c r="D23" s="49">
        <v>-1.648597</v>
      </c>
      <c r="E23" s="49">
        <v>-0.6351707</v>
      </c>
      <c r="F23" s="49">
        <v>4.212512</v>
      </c>
      <c r="G23" s="49">
        <v>0.01721347</v>
      </c>
    </row>
    <row r="24" spans="1:7" ht="12.75">
      <c r="A24" t="s">
        <v>32</v>
      </c>
      <c r="B24" s="49">
        <v>1.240885</v>
      </c>
      <c r="C24" s="49">
        <v>0.6885588</v>
      </c>
      <c r="D24" s="49">
        <v>-1.080029</v>
      </c>
      <c r="E24" s="49">
        <v>0.07012862</v>
      </c>
      <c r="F24" s="49">
        <v>0.5741437</v>
      </c>
      <c r="G24" s="49">
        <v>0.1790702</v>
      </c>
    </row>
    <row r="25" spans="1:7" ht="12.75">
      <c r="A25" t="s">
        <v>33</v>
      </c>
      <c r="B25" s="49">
        <v>0.02076678</v>
      </c>
      <c r="C25" s="49">
        <v>-0.01538225</v>
      </c>
      <c r="D25" s="49">
        <v>-0.7013398</v>
      </c>
      <c r="E25" s="49">
        <v>-0.2688918</v>
      </c>
      <c r="F25" s="49">
        <v>-2.580544</v>
      </c>
      <c r="G25" s="49">
        <v>-0.5781171</v>
      </c>
    </row>
    <row r="26" spans="1:7" ht="12.75">
      <c r="A26" t="s">
        <v>34</v>
      </c>
      <c r="B26" s="49">
        <v>0.643772</v>
      </c>
      <c r="C26" s="49">
        <v>0.9803843</v>
      </c>
      <c r="D26" s="49">
        <v>0.5872777</v>
      </c>
      <c r="E26" s="49">
        <v>0.6707241</v>
      </c>
      <c r="F26" s="49">
        <v>1.413777</v>
      </c>
      <c r="G26" s="49">
        <v>0.8204883</v>
      </c>
    </row>
    <row r="27" spans="1:7" ht="12.75">
      <c r="A27" t="s">
        <v>35</v>
      </c>
      <c r="B27" s="49">
        <v>-0.1433026</v>
      </c>
      <c r="C27" s="49">
        <v>0.2552271</v>
      </c>
      <c r="D27" s="49">
        <v>-0.265961</v>
      </c>
      <c r="E27" s="49">
        <v>-0.05555792</v>
      </c>
      <c r="F27" s="49">
        <v>0.1643759</v>
      </c>
      <c r="G27" s="49">
        <v>-0.01474438</v>
      </c>
    </row>
    <row r="28" spans="1:7" ht="12.75">
      <c r="A28" t="s">
        <v>36</v>
      </c>
      <c r="B28" s="49">
        <v>0.1449079</v>
      </c>
      <c r="C28" s="49">
        <v>0.1078855</v>
      </c>
      <c r="D28" s="49">
        <v>-0.1450031</v>
      </c>
      <c r="E28" s="49">
        <v>0.08560153</v>
      </c>
      <c r="F28" s="49">
        <v>0.08654324</v>
      </c>
      <c r="G28" s="49">
        <v>0.04420898</v>
      </c>
    </row>
    <row r="29" spans="1:7" ht="12.75">
      <c r="A29" t="s">
        <v>37</v>
      </c>
      <c r="B29" s="49">
        <v>0.02639693</v>
      </c>
      <c r="C29" s="49">
        <v>-0.007937211</v>
      </c>
      <c r="D29" s="49">
        <v>-0.06165232</v>
      </c>
      <c r="E29" s="49">
        <v>-0.0679597</v>
      </c>
      <c r="F29" s="49">
        <v>-0.02833049</v>
      </c>
      <c r="G29" s="49">
        <v>-0.03304285</v>
      </c>
    </row>
    <row r="30" spans="1:7" ht="12.75">
      <c r="A30" t="s">
        <v>38</v>
      </c>
      <c r="B30" s="49">
        <v>0.09414686</v>
      </c>
      <c r="C30" s="49">
        <v>0.1322295</v>
      </c>
      <c r="D30" s="49">
        <v>0.1128976</v>
      </c>
      <c r="E30" s="49">
        <v>0.02763686</v>
      </c>
      <c r="F30" s="49">
        <v>0.3098419</v>
      </c>
      <c r="G30" s="49">
        <v>0.1205607</v>
      </c>
    </row>
    <row r="31" spans="1:7" ht="12.75">
      <c r="A31" t="s">
        <v>39</v>
      </c>
      <c r="B31" s="49">
        <v>-0.02350807</v>
      </c>
      <c r="C31" s="49">
        <v>0.02955538</v>
      </c>
      <c r="D31" s="49">
        <v>-0.02843411</v>
      </c>
      <c r="E31" s="49">
        <v>-0.02919261</v>
      </c>
      <c r="F31" s="49">
        <v>0.009400177</v>
      </c>
      <c r="G31" s="49">
        <v>-0.00890232</v>
      </c>
    </row>
    <row r="32" spans="1:7" ht="12.75">
      <c r="A32" t="s">
        <v>40</v>
      </c>
      <c r="B32" s="49">
        <v>0.05103723</v>
      </c>
      <c r="C32" s="49">
        <v>0.04034272</v>
      </c>
      <c r="D32" s="49">
        <v>0.01565815</v>
      </c>
      <c r="E32" s="49">
        <v>0.03750857</v>
      </c>
      <c r="F32" s="49">
        <v>0.0180443</v>
      </c>
      <c r="G32" s="49">
        <v>0.03229407</v>
      </c>
    </row>
    <row r="33" spans="1:7" ht="12.75">
      <c r="A33" t="s">
        <v>41</v>
      </c>
      <c r="B33" s="49">
        <v>0.1396038</v>
      </c>
      <c r="C33" s="49">
        <v>0.111335</v>
      </c>
      <c r="D33" s="49">
        <v>0.1057774</v>
      </c>
      <c r="E33" s="49">
        <v>0.10703</v>
      </c>
      <c r="F33" s="49">
        <v>0.1079028</v>
      </c>
      <c r="G33" s="49">
        <v>0.112601</v>
      </c>
    </row>
    <row r="34" spans="1:7" ht="12.75">
      <c r="A34" t="s">
        <v>42</v>
      </c>
      <c r="B34" s="49">
        <v>-0.007995798</v>
      </c>
      <c r="C34" s="49">
        <v>0.0009855681</v>
      </c>
      <c r="D34" s="49">
        <v>0.001556387</v>
      </c>
      <c r="E34" s="49">
        <v>-0.0004788916</v>
      </c>
      <c r="F34" s="49">
        <v>-0.007536925</v>
      </c>
      <c r="G34" s="49">
        <v>-0.001688318</v>
      </c>
    </row>
    <row r="35" spans="1:7" ht="12.75">
      <c r="A35" t="s">
        <v>43</v>
      </c>
      <c r="B35" s="49">
        <v>-0.00274927</v>
      </c>
      <c r="C35" s="49">
        <v>0.001734734</v>
      </c>
      <c r="D35" s="49">
        <v>0.0009539989</v>
      </c>
      <c r="E35" s="49">
        <v>-0.003683504</v>
      </c>
      <c r="F35" s="49">
        <v>0.002445145</v>
      </c>
      <c r="G35" s="49">
        <v>-0.00031156</v>
      </c>
    </row>
    <row r="36" spans="1:6" ht="12.75">
      <c r="A36" t="s">
        <v>44</v>
      </c>
      <c r="B36" s="49">
        <v>21.36231</v>
      </c>
      <c r="C36" s="49">
        <v>21.36231</v>
      </c>
      <c r="D36" s="49">
        <v>21.38062</v>
      </c>
      <c r="E36" s="49">
        <v>21.38062</v>
      </c>
      <c r="F36" s="49">
        <v>21.39587</v>
      </c>
    </row>
    <row r="37" spans="1:6" ht="12.75">
      <c r="A37" t="s">
        <v>45</v>
      </c>
      <c r="B37" s="49">
        <v>0.3056844</v>
      </c>
      <c r="C37" s="49">
        <v>0.285848</v>
      </c>
      <c r="D37" s="49">
        <v>0.27771</v>
      </c>
      <c r="E37" s="49">
        <v>0.2710978</v>
      </c>
      <c r="F37" s="49">
        <v>0.2685547</v>
      </c>
    </row>
    <row r="38" spans="1:7" ht="12.75">
      <c r="A38" t="s">
        <v>54</v>
      </c>
      <c r="B38" s="49">
        <v>0.0001844007</v>
      </c>
      <c r="C38" s="49">
        <v>2.090547E-05</v>
      </c>
      <c r="D38" s="49">
        <v>0</v>
      </c>
      <c r="E38" s="49">
        <v>-0.0001348971</v>
      </c>
      <c r="F38" s="49">
        <v>0</v>
      </c>
      <c r="G38" s="49">
        <v>0.0002591567</v>
      </c>
    </row>
    <row r="39" spans="1:7" ht="12.75">
      <c r="A39" t="s">
        <v>55</v>
      </c>
      <c r="B39" s="49">
        <v>0.0001308016</v>
      </c>
      <c r="C39" s="49">
        <v>-9.890841E-05</v>
      </c>
      <c r="D39" s="49">
        <v>-4.017591E-05</v>
      </c>
      <c r="E39" s="49">
        <v>-6.551021E-05</v>
      </c>
      <c r="F39" s="49">
        <v>0.0002245243</v>
      </c>
      <c r="G39" s="49">
        <v>0.001128457</v>
      </c>
    </row>
    <row r="40" spans="2:5" ht="12.75">
      <c r="B40" t="s">
        <v>46</v>
      </c>
      <c r="C40">
        <v>-0.003752</v>
      </c>
      <c r="D40" t="s">
        <v>47</v>
      </c>
      <c r="E40">
        <v>3.116603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57</v>
      </c>
      <c r="B50">
        <f>-0.017/(B7*B7+B22*B22)*(B21*B22+B6*B7)</f>
        <v>0.0001844007110333737</v>
      </c>
      <c r="C50">
        <f>-0.017/(C7*C7+C22*C22)*(C21*C22+C6*C7)</f>
        <v>2.0905465908556863E-05</v>
      </c>
      <c r="D50">
        <f>-0.017/(D7*D7+D22*D22)*(D21*D22+D6*D7)</f>
        <v>-1.1151089875121655E-07</v>
      </c>
      <c r="E50">
        <f>-0.017/(E7*E7+E22*E22)*(E21*E22+E6*E7)</f>
        <v>-0.000134897138289048</v>
      </c>
      <c r="F50">
        <f>-0.017/(F7*F7+F22*F22)*(F21*F22+F6*F7)</f>
        <v>3.3106932069434105E-06</v>
      </c>
      <c r="G50">
        <f>(B50*B$4+C50*C$4+D50*D$4+E50*E$4+F50*F$4)/SUM(B$4:F$4)</f>
        <v>-3.100359133147439E-07</v>
      </c>
    </row>
    <row r="51" spans="1:7" ht="12.75">
      <c r="A51" t="s">
        <v>58</v>
      </c>
      <c r="B51">
        <f>-0.017/(B7*B7+B22*B22)*(B21*B7-B6*B22)</f>
        <v>0.00013080164968671008</v>
      </c>
      <c r="C51">
        <f>-0.017/(C7*C7+C22*C22)*(C21*C7-C6*C22)</f>
        <v>-9.890840537377176E-05</v>
      </c>
      <c r="D51">
        <f>-0.017/(D7*D7+D22*D22)*(D21*D7-D6*D22)</f>
        <v>-4.017591848339912E-05</v>
      </c>
      <c r="E51">
        <f>-0.017/(E7*E7+E22*E22)*(E21*E7-E6*E22)</f>
        <v>-6.55102033437643E-05</v>
      </c>
      <c r="F51">
        <f>-0.017/(F7*F7+F22*F22)*(F21*F7-F6*F22)</f>
        <v>0.00022452433148959064</v>
      </c>
      <c r="G51">
        <f>(B51*B$4+C51*C$4+D51*D$4+E51*E$4+F51*F$4)/SUM(B$4:F$4)</f>
        <v>-3.566464686300792E-07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10000.020603240575</v>
      </c>
      <c r="C62">
        <f>C7+(2/0.017)*(C8*C50-C23*C51)</f>
        <v>10000.003040271738</v>
      </c>
      <c r="D62">
        <f>D7+(2/0.017)*(D8*D50-D23*D51)</f>
        <v>9999.992207342688</v>
      </c>
      <c r="E62">
        <f>E7+(2/0.017)*(E8*E50-E23*E51)</f>
        <v>9999.99359301048</v>
      </c>
      <c r="F62">
        <f>F7+(2/0.017)*(F8*F50-F23*F51)</f>
        <v>9999.887219030416</v>
      </c>
    </row>
    <row r="63" spans="1:6" ht="12.75">
      <c r="A63" t="s">
        <v>66</v>
      </c>
      <c r="B63">
        <f>B8+(3/0.017)*(B9*B50-B24*B51)</f>
        <v>0.6602026182521394</v>
      </c>
      <c r="C63">
        <f>C8+(3/0.017)*(C9*C50-C24*C51)</f>
        <v>0.08515369035934792</v>
      </c>
      <c r="D63">
        <f>D8+(3/0.017)*(D9*D50-D24*D51)</f>
        <v>0.025419412633174633</v>
      </c>
      <c r="E63">
        <f>E8+(3/0.017)*(E9*E50-E24*E51)</f>
        <v>0.08700561299797982</v>
      </c>
      <c r="F63">
        <f>F8+(3/0.017)*(F9*F50-F24*F51)</f>
        <v>-3.8981242860221514</v>
      </c>
    </row>
    <row r="64" spans="1:6" ht="12.75">
      <c r="A64" t="s">
        <v>67</v>
      </c>
      <c r="B64">
        <f>B9+(4/0.017)*(B10*B50-B25*B51)</f>
        <v>0.1992218743111392</v>
      </c>
      <c r="C64">
        <f>C9+(4/0.017)*(C10*C50-C25*C51)</f>
        <v>0.632903735113513</v>
      </c>
      <c r="D64">
        <f>D9+(4/0.017)*(D10*D50-D25*D51)</f>
        <v>0.023569910023340978</v>
      </c>
      <c r="E64">
        <f>E9+(4/0.017)*(E10*E50-E25*E51)</f>
        <v>0.3832506579924169</v>
      </c>
      <c r="F64">
        <f>F9+(4/0.017)*(F10*F50-F25*F51)</f>
        <v>-1.6115230096582627</v>
      </c>
    </row>
    <row r="65" spans="1:6" ht="12.75">
      <c r="A65" t="s">
        <v>68</v>
      </c>
      <c r="B65">
        <f>B10+(5/0.017)*(B11*B50-B26*B51)</f>
        <v>1.2138559442808199</v>
      </c>
      <c r="C65">
        <f>C10+(5/0.017)*(C11*C50-C26*C51)</f>
        <v>0.33499928127665346</v>
      </c>
      <c r="D65">
        <f>D10+(5/0.017)*(D11*D50-D26*D51)</f>
        <v>0.14692666961823225</v>
      </c>
      <c r="E65">
        <f>E10+(5/0.017)*(E11*E50-E26*E51)</f>
        <v>-0.24110433262023934</v>
      </c>
      <c r="F65">
        <f>F10+(5/0.017)*(F11*F50-F26*F51)</f>
        <v>-1.3249073370693178</v>
      </c>
    </row>
    <row r="66" spans="1:6" ht="12.75">
      <c r="A66" t="s">
        <v>69</v>
      </c>
      <c r="B66">
        <f>B11+(6/0.017)*(B12*B50-B27*B51)</f>
        <v>1.9461147234648517</v>
      </c>
      <c r="C66">
        <f>C11+(6/0.017)*(C12*C50-C27*C51)</f>
        <v>1.4930529834094497</v>
      </c>
      <c r="D66">
        <f>D11+(6/0.017)*(D12*D50-D27*D51)</f>
        <v>1.8215568999512584</v>
      </c>
      <c r="E66">
        <f>E11+(6/0.017)*(E12*E50-E27*E51)</f>
        <v>0.899636846114081</v>
      </c>
      <c r="F66">
        <f>F11+(6/0.017)*(F12*F50-F27*F51)</f>
        <v>12.995253910121503</v>
      </c>
    </row>
    <row r="67" spans="1:6" ht="12.75">
      <c r="A67" t="s">
        <v>70</v>
      </c>
      <c r="B67">
        <f>B12+(7/0.017)*(B13*B50-B28*B51)</f>
        <v>-0.25133165312656325</v>
      </c>
      <c r="C67">
        <f>C12+(7/0.017)*(C13*C50-C28*C51)</f>
        <v>0.2585648734787923</v>
      </c>
      <c r="D67">
        <f>D12+(7/0.017)*(D13*D50-D28*D51)</f>
        <v>0.06984432404165063</v>
      </c>
      <c r="E67">
        <f>E12+(7/0.017)*(E13*E50-E28*E51)</f>
        <v>0.11272377953874775</v>
      </c>
      <c r="F67">
        <f>F12+(7/0.017)*(F13*F50-F28*F51)</f>
        <v>-0.051290653996395826</v>
      </c>
    </row>
    <row r="68" spans="1:6" ht="12.75">
      <c r="A68" t="s">
        <v>71</v>
      </c>
      <c r="B68">
        <f>B13+(8/0.017)*(B14*B50-B29*B51)</f>
        <v>-0.028310300915013194</v>
      </c>
      <c r="C68">
        <f>C13+(8/0.017)*(C14*C50-C29*C51)</f>
        <v>0.09546600633661308</v>
      </c>
      <c r="D68">
        <f>D13+(8/0.017)*(D14*D50-D29*D51)</f>
        <v>0.022486244149494343</v>
      </c>
      <c r="E68">
        <f>E13+(8/0.017)*(E14*E50-E29*E51)</f>
        <v>-0.005595096882413017</v>
      </c>
      <c r="F68">
        <f>F13+(8/0.017)*(F14*F50-F29*F51)</f>
        <v>-0.17102764495751246</v>
      </c>
    </row>
    <row r="69" spans="1:6" ht="12.75">
      <c r="A69" t="s">
        <v>72</v>
      </c>
      <c r="B69">
        <f>B14+(9/0.017)*(B15*B50-B30*B51)</f>
        <v>0.10664053310301408</v>
      </c>
      <c r="C69">
        <f>C14+(9/0.017)*(C15*C50-C30*C51)</f>
        <v>0.022936454366855385</v>
      </c>
      <c r="D69">
        <f>D14+(9/0.017)*(D15*D50-D30*D51)</f>
        <v>0.005603169150369091</v>
      </c>
      <c r="E69">
        <f>E14+(9/0.017)*(E15*E50-E30*E51)</f>
        <v>0.030652677769347186</v>
      </c>
      <c r="F69">
        <f>F14+(9/0.017)*(F15*F50-F30*F51)</f>
        <v>0.10753154401960927</v>
      </c>
    </row>
    <row r="70" spans="1:6" ht="12.75">
      <c r="A70" t="s">
        <v>73</v>
      </c>
      <c r="B70">
        <f>B15+(10/0.017)*(B16*B50-B31*B51)</f>
        <v>-0.4343496853283877</v>
      </c>
      <c r="C70">
        <f>C15+(10/0.017)*(C16*C50-C31*C51)</f>
        <v>-0.09073623985834099</v>
      </c>
      <c r="D70">
        <f>D15+(10/0.017)*(D16*D50-D31*D51)</f>
        <v>-0.10625186288606714</v>
      </c>
      <c r="E70">
        <f>E15+(10/0.017)*(E16*E50-E31*E51)</f>
        <v>-0.16316326759172736</v>
      </c>
      <c r="F70">
        <f>F15+(10/0.017)*(F16*F50-F31*F51)</f>
        <v>-0.36267904740797025</v>
      </c>
    </row>
    <row r="71" spans="1:6" ht="12.75">
      <c r="A71" t="s">
        <v>74</v>
      </c>
      <c r="B71">
        <f>B16+(11/0.017)*(B17*B50-B32*B51)</f>
        <v>-0.04776310838769992</v>
      </c>
      <c r="C71">
        <f>C16+(11/0.017)*(C17*C50-C32*C51)</f>
        <v>-0.01364792590503415</v>
      </c>
      <c r="D71">
        <f>D16+(11/0.017)*(D17*D50-D32*D51)</f>
        <v>0.0031942169088049156</v>
      </c>
      <c r="E71">
        <f>E16+(11/0.017)*(E17*E50-E32*E51)</f>
        <v>-0.023047175484280445</v>
      </c>
      <c r="F71">
        <f>F16+(11/0.017)*(F17*F50-F32*F51)</f>
        <v>-0.018866570226479036</v>
      </c>
    </row>
    <row r="72" spans="1:6" ht="12.75">
      <c r="A72" t="s">
        <v>75</v>
      </c>
      <c r="B72">
        <f>B17+(12/0.017)*(B18*B50-B33*B51)</f>
        <v>-0.058899811220465614</v>
      </c>
      <c r="C72">
        <f>C17+(12/0.017)*(C18*C50-C33*C51)</f>
        <v>-0.05711388343706666</v>
      </c>
      <c r="D72">
        <f>D17+(12/0.017)*(D18*D50-D33*D51)</f>
        <v>-0.044037590675134186</v>
      </c>
      <c r="E72">
        <f>E17+(12/0.017)*(E18*E50-E33*E51)</f>
        <v>-0.049051896937261086</v>
      </c>
      <c r="F72">
        <f>F17+(12/0.017)*(F18*F50-F33*F51)</f>
        <v>-0.06508332419813617</v>
      </c>
    </row>
    <row r="73" spans="1:6" ht="12.75">
      <c r="A73" t="s">
        <v>76</v>
      </c>
      <c r="B73">
        <f>B18+(13/0.017)*(B19*B50-B34*B51)</f>
        <v>0.023138957680736195</v>
      </c>
      <c r="C73">
        <f>C18+(13/0.017)*(C19*C50-C34*C51)</f>
        <v>0.019755053879394274</v>
      </c>
      <c r="D73">
        <f>D18+(13/0.017)*(D19*D50-D34*D51)</f>
        <v>0.027784583280159213</v>
      </c>
      <c r="E73">
        <f>E18+(13/0.017)*(E19*E50-E34*E51)</f>
        <v>0.02893082990195013</v>
      </c>
      <c r="F73">
        <f>F18+(13/0.017)*(F19*F50-F34*F51)</f>
        <v>0.004582092229064199</v>
      </c>
    </row>
    <row r="74" spans="1:6" ht="12.75">
      <c r="A74" t="s">
        <v>77</v>
      </c>
      <c r="B74">
        <f>B19+(14/0.017)*(B20*B50-B35*B51)</f>
        <v>-0.20884446134168186</v>
      </c>
      <c r="C74">
        <f>C19+(14/0.017)*(C20*C50-C35*C51)</f>
        <v>-0.20427755909282463</v>
      </c>
      <c r="D74">
        <f>D19+(14/0.017)*(D20*D50-D35*D51)</f>
        <v>-0.20632624444358447</v>
      </c>
      <c r="E74">
        <f>E19+(14/0.017)*(E20*E50-E35*E51)</f>
        <v>-0.20731680643186626</v>
      </c>
      <c r="F74">
        <f>F19+(14/0.017)*(F20*F50-F35*F51)</f>
        <v>-0.15515433234229206</v>
      </c>
    </row>
    <row r="75" spans="1:6" ht="12.75">
      <c r="A75" t="s">
        <v>78</v>
      </c>
      <c r="B75" s="49">
        <f>B20</f>
        <v>-0.005324069</v>
      </c>
      <c r="C75" s="49">
        <f>C20</f>
        <v>-0.000648229</v>
      </c>
      <c r="D75" s="49">
        <f>D20</f>
        <v>-0.002085325</v>
      </c>
      <c r="E75" s="49">
        <f>E20</f>
        <v>0.003660784</v>
      </c>
      <c r="F75" s="49">
        <f>F20</f>
        <v>-0.004481715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82.10388646014593</v>
      </c>
      <c r="C82">
        <f>C22+(2/0.017)*(C8*C51+C23*C50)</f>
        <v>38.59752188998764</v>
      </c>
      <c r="D82">
        <f>D22+(2/0.017)*(D8*D51+D23*D50)</f>
        <v>14.75327528550941</v>
      </c>
      <c r="E82">
        <f>E22+(2/0.017)*(E8*E51+E23*E50)</f>
        <v>-31.34160379779246</v>
      </c>
      <c r="F82">
        <f>F22+(2/0.017)*(F8*F51+F23*F50)</f>
        <v>-130.1987988978195</v>
      </c>
    </row>
    <row r="83" spans="1:6" ht="12.75">
      <c r="A83" t="s">
        <v>81</v>
      </c>
      <c r="B83">
        <f>B23+(3/0.017)*(B9*B51+B24*B50)</f>
        <v>-0.33081787042033606</v>
      </c>
      <c r="C83">
        <f>C23+(3/0.017)*(C9*C51+C24*C50)</f>
        <v>0.23782234310223999</v>
      </c>
      <c r="D83">
        <f>D23+(3/0.017)*(D9*D51+D24*D50)</f>
        <v>-1.648789885307484</v>
      </c>
      <c r="E83">
        <f>E23+(3/0.017)*(E9*E51+E24*E50)</f>
        <v>-0.6412386505387813</v>
      </c>
      <c r="F83">
        <f>F23+(3/0.017)*(F9*F51+F24*F50)</f>
        <v>4.143632582424623</v>
      </c>
    </row>
    <row r="84" spans="1:6" ht="12.75">
      <c r="A84" t="s">
        <v>82</v>
      </c>
      <c r="B84">
        <f>B24+(4/0.017)*(B10*B51+B25*B50)</f>
        <v>1.276643415201564</v>
      </c>
      <c r="C84">
        <f>C24+(4/0.017)*(C10*C51+C25*C50)</f>
        <v>0.681562684506206</v>
      </c>
      <c r="D84">
        <f>D24+(4/0.017)*(D10*D51+D25*D50)</f>
        <v>-1.0813344846645685</v>
      </c>
      <c r="E84">
        <f>E24+(4/0.017)*(E10*E51+E25*E50)</f>
        <v>0.08202482053424034</v>
      </c>
      <c r="F84">
        <f>F24+(4/0.017)*(F10*F51+F25*F50)</f>
        <v>0.5064026455184291</v>
      </c>
    </row>
    <row r="85" spans="1:6" ht="12.75">
      <c r="A85" t="s">
        <v>83</v>
      </c>
      <c r="B85">
        <f>B25+(5/0.017)*(B11*B51+B26*B50)</f>
        <v>0.13089879762598478</v>
      </c>
      <c r="C85">
        <f>C25+(5/0.017)*(C11*C51+C26*C50)</f>
        <v>-0.05247459326649053</v>
      </c>
      <c r="D85">
        <f>D25+(5/0.017)*(D11*D51+D26*D50)</f>
        <v>-0.7229279874486367</v>
      </c>
      <c r="E85">
        <f>E25+(5/0.017)*(E11*E51+E26*E50)</f>
        <v>-0.3129630588843951</v>
      </c>
      <c r="F85">
        <f>F25+(5/0.017)*(F11*F51+F26*F50)</f>
        <v>-1.7201418885423472</v>
      </c>
    </row>
    <row r="86" spans="1:6" ht="12.75">
      <c r="A86" t="s">
        <v>84</v>
      </c>
      <c r="B86">
        <f>B26+(6/0.017)*(B12*B51+B27*B50)</f>
        <v>0.6233437944217746</v>
      </c>
      <c r="C86">
        <f>C26+(6/0.017)*(C12*C51+C27*C50)</f>
        <v>0.9734233979556087</v>
      </c>
      <c r="D86">
        <f>D26+(6/0.017)*(D12*D51+D27*D50)</f>
        <v>0.5862637636917803</v>
      </c>
      <c r="E86">
        <f>E26+(6/0.017)*(E12*E51+E27*E50)</f>
        <v>0.6708193600079329</v>
      </c>
      <c r="F86">
        <f>F26+(6/0.017)*(F12*F51+F27*F50)</f>
        <v>1.4105574552173068</v>
      </c>
    </row>
    <row r="87" spans="1:6" ht="12.75">
      <c r="A87" t="s">
        <v>85</v>
      </c>
      <c r="B87">
        <f>B27+(7/0.017)*(B13*B51+B28*B50)</f>
        <v>-0.13446310190962968</v>
      </c>
      <c r="C87">
        <f>C27+(7/0.017)*(C13*C51+C28*C50)</f>
        <v>0.2522595283073827</v>
      </c>
      <c r="D87">
        <f>D27+(7/0.017)*(D13*D51+D28*D50)</f>
        <v>-0.26634561813074764</v>
      </c>
      <c r="E87">
        <f>E27+(7/0.017)*(E13*E51+E28*E50)</f>
        <v>-0.06024906796574263</v>
      </c>
      <c r="F87">
        <f>F27+(7/0.017)*(F13*F51+F28*F50)</f>
        <v>0.14838454386241112</v>
      </c>
    </row>
    <row r="88" spans="1:6" ht="12.75">
      <c r="A88" t="s">
        <v>86</v>
      </c>
      <c r="B88">
        <f>B28+(8/0.017)*(B14*B51+B29*B50)</f>
        <v>0.1567606712063505</v>
      </c>
      <c r="C88">
        <f>C28+(8/0.017)*(C14*C51+C29*C50)</f>
        <v>0.10701458082717716</v>
      </c>
      <c r="D88">
        <f>D28+(8/0.017)*(D14*D51+D29*D50)</f>
        <v>-0.14506028269558224</v>
      </c>
      <c r="E88">
        <f>E28+(8/0.017)*(E14*E51+E29*E50)</f>
        <v>0.08936212477982558</v>
      </c>
      <c r="F88">
        <f>F28+(8/0.017)*(F14*F51+F29*F50)</f>
        <v>0.1018190150935568</v>
      </c>
    </row>
    <row r="89" spans="1:6" ht="12.75">
      <c r="A89" t="s">
        <v>87</v>
      </c>
      <c r="B89">
        <f>B29+(9/0.017)*(B15*B51+B30*B50)</f>
        <v>0.005663895282192619</v>
      </c>
      <c r="C89">
        <f>C29+(9/0.017)*(C15*C51+C30*C50)</f>
        <v>-0.0016423414999501328</v>
      </c>
      <c r="D89">
        <f>D29+(9/0.017)*(D15*D51+D30*D50)</f>
        <v>-0.05941334653113353</v>
      </c>
      <c r="E89">
        <f>E29+(9/0.017)*(E15*E51+E30*E50)</f>
        <v>-0.0642330253336598</v>
      </c>
      <c r="F89">
        <f>F29+(9/0.017)*(F15*F51+F30*F50)</f>
        <v>-0.07074625727804902</v>
      </c>
    </row>
    <row r="90" spans="1:6" ht="12.75">
      <c r="A90" t="s">
        <v>88</v>
      </c>
      <c r="B90">
        <f>B30+(10/0.017)*(B16*B51+B31*B50)</f>
        <v>0.08873848060610237</v>
      </c>
      <c r="C90">
        <f>C30+(10/0.017)*(C16*C51+C31*C50)</f>
        <v>0.13348589335748856</v>
      </c>
      <c r="D90">
        <f>D30+(10/0.017)*(D16*D51+D31*D50)</f>
        <v>0.11283367656258167</v>
      </c>
      <c r="E90">
        <f>E30+(10/0.017)*(E16*E51+E31*E50)</f>
        <v>0.031081927388983514</v>
      </c>
      <c r="F90">
        <f>F30+(10/0.017)*(F16*F51+F31*F50)</f>
        <v>0.3077282449861295</v>
      </c>
    </row>
    <row r="91" spans="1:6" ht="12.75">
      <c r="A91" t="s">
        <v>89</v>
      </c>
      <c r="B91">
        <f>B31+(11/0.017)*(B17*B51+B32*B50)</f>
        <v>-0.021882279223363593</v>
      </c>
      <c r="C91">
        <f>C31+(11/0.017)*(C17*C51+C32*C50)</f>
        <v>0.034275513230248356</v>
      </c>
      <c r="D91">
        <f>D31+(11/0.017)*(D17*D51+D32*D50)</f>
        <v>-0.027212504154506937</v>
      </c>
      <c r="E91">
        <f>E31+(11/0.017)*(E17*E51+E32*E50)</f>
        <v>-0.03020834364941581</v>
      </c>
      <c r="F91">
        <f>F31+(11/0.017)*(F17*F51+F32*F50)</f>
        <v>0.0024667285209861384</v>
      </c>
    </row>
    <row r="92" spans="1:6" ht="12.75">
      <c r="A92" t="s">
        <v>90</v>
      </c>
      <c r="B92">
        <f>B32+(12/0.017)*(B18*B51+B33*B50)</f>
        <v>0.07398380834477586</v>
      </c>
      <c r="C92">
        <f>C32+(12/0.017)*(C18*C51+C33*C50)</f>
        <v>0.0403834721878059</v>
      </c>
      <c r="D92">
        <f>D32+(12/0.017)*(D18*D51+D33*D50)</f>
        <v>0.01486372286073714</v>
      </c>
      <c r="E92">
        <f>E32+(12/0.017)*(E18*E51+E33*E50)</f>
        <v>0.026964127591641948</v>
      </c>
      <c r="F92">
        <f>F32+(12/0.017)*(F18*F51+F33*F50)</f>
        <v>0.018879647027739865</v>
      </c>
    </row>
    <row r="93" spans="1:6" ht="12.75">
      <c r="A93" t="s">
        <v>91</v>
      </c>
      <c r="B93">
        <f>B33+(13/0.017)*(B19*B51+B34*B50)</f>
        <v>0.11763791931827727</v>
      </c>
      <c r="C93">
        <f>C33+(13/0.017)*(C19*C51+C34*C50)</f>
        <v>0.12681130378674474</v>
      </c>
      <c r="D93">
        <f>D33+(13/0.017)*(D19*D51+D34*D50)</f>
        <v>0.11211715483645254</v>
      </c>
      <c r="E93">
        <f>E33+(13/0.017)*(E19*E51+E34*E50)</f>
        <v>0.11743482296472019</v>
      </c>
      <c r="F93">
        <f>F33+(13/0.017)*(F19*F51+F34*F50)</f>
        <v>0.08132420725301143</v>
      </c>
    </row>
    <row r="94" spans="1:6" ht="12.75">
      <c r="A94" t="s">
        <v>92</v>
      </c>
      <c r="B94">
        <f>B34+(14/0.017)*(B20*B51+B35*B50)</f>
        <v>-0.008986803936174138</v>
      </c>
      <c r="C94">
        <f>C34+(14/0.017)*(C20*C51+C35*C50)</f>
        <v>0.0010682345746389583</v>
      </c>
      <c r="D94">
        <f>D34+(14/0.017)*(D20*D51+D35*D50)</f>
        <v>0.0016252945601831215</v>
      </c>
      <c r="E94">
        <f>E34+(14/0.017)*(E20*E51+E35*E50)</f>
        <v>-0.00026718241062698373</v>
      </c>
      <c r="F94">
        <f>F34+(14/0.017)*(F20*F51+F35*F50)</f>
        <v>-0.008358938244179135</v>
      </c>
    </row>
    <row r="95" spans="1:6" ht="12.75">
      <c r="A95" t="s">
        <v>93</v>
      </c>
      <c r="B95" s="49">
        <f>B35</f>
        <v>-0.00274927</v>
      </c>
      <c r="C95" s="49">
        <f>C35</f>
        <v>0.001734734</v>
      </c>
      <c r="D95" s="49">
        <f>D35</f>
        <v>0.0009539989</v>
      </c>
      <c r="E95" s="49">
        <f>E35</f>
        <v>-0.003683504</v>
      </c>
      <c r="F95" s="49">
        <f>F35</f>
        <v>0.002445145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0.6602012580236047</v>
      </c>
      <c r="C103">
        <f>C63*10000/C62</f>
        <v>0.08515366447031995</v>
      </c>
      <c r="D103">
        <f>D63*10000/D62</f>
        <v>0.025419432441667243</v>
      </c>
      <c r="E103">
        <f>E63*10000/E62</f>
        <v>0.0870056687424206</v>
      </c>
      <c r="F103">
        <f>F63*10000/F62</f>
        <v>-3.8981682499416346</v>
      </c>
      <c r="G103">
        <f>AVERAGE(C103:E103)</f>
        <v>0.06585958855146927</v>
      </c>
      <c r="H103">
        <f>STDEV(C103:E103)</f>
        <v>0.03503444233315038</v>
      </c>
      <c r="I103">
        <f>(B103*B4+C103*C4+D103*D4+E103*E4+F103*F4)/SUM(B4:F4)</f>
        <v>-0.3765909118222274</v>
      </c>
      <c r="K103">
        <f>(LN(H103)+LN(H123))/2-LN(K114*K115^3)</f>
        <v>-5.583058024458078</v>
      </c>
    </row>
    <row r="104" spans="1:11" ht="12.75">
      <c r="A104" t="s">
        <v>67</v>
      </c>
      <c r="B104">
        <f>B64*10000/B62</f>
        <v>0.19922146385036443</v>
      </c>
      <c r="C104">
        <f>C64*10000/C62</f>
        <v>0.6329035426936377</v>
      </c>
      <c r="D104">
        <f>D64*10000/D62</f>
        <v>0.02356992839057846</v>
      </c>
      <c r="E104">
        <f>E64*10000/E62</f>
        <v>0.38325090354086916</v>
      </c>
      <c r="F104">
        <f>F64*10000/F62</f>
        <v>-1.611541184775997</v>
      </c>
      <c r="G104">
        <f>AVERAGE(C104:E104)</f>
        <v>0.34657479154169507</v>
      </c>
      <c r="H104">
        <f>STDEV(C104:E104)</f>
        <v>0.3063179986116378</v>
      </c>
      <c r="I104">
        <f>(B104*B4+C104*C4+D104*D4+E104*E4+F104*F4)/SUM(B4:F4)</f>
        <v>0.06420208615612438</v>
      </c>
      <c r="K104">
        <f>(LN(H104)+LN(H124))/2-LN(K114*K115^4)</f>
        <v>-3.933515539562968</v>
      </c>
    </row>
    <row r="105" spans="1:11" ht="12.75">
      <c r="A105" t="s">
        <v>68</v>
      </c>
      <c r="B105">
        <f>B65*10000/B62</f>
        <v>1.2138534433493682</v>
      </c>
      <c r="C105">
        <f>C65*10000/C62</f>
        <v>0.3349991794277997</v>
      </c>
      <c r="D105">
        <f>D65*10000/D62</f>
        <v>0.1469267841132401</v>
      </c>
      <c r="E105">
        <f>E65*10000/E62</f>
        <v>-0.24110448709563154</v>
      </c>
      <c r="F105">
        <f>F65*10000/F62</f>
        <v>-1.3249222796712503</v>
      </c>
      <c r="G105">
        <f>AVERAGE(C105:E105)</f>
        <v>0.08027382548180274</v>
      </c>
      <c r="H105">
        <f>STDEV(C105:E105)</f>
        <v>0.2937785242596509</v>
      </c>
      <c r="I105">
        <f>(B105*B4+C105*C4+D105*D4+E105*E4+F105*F4)/SUM(B4:F4)</f>
        <v>0.05708445505450078</v>
      </c>
      <c r="K105">
        <f>(LN(H105)+LN(H125))/2-LN(K114*K115^5)</f>
        <v>-3.8507548428197413</v>
      </c>
    </row>
    <row r="106" spans="1:11" ht="12.75">
      <c r="A106" t="s">
        <v>69</v>
      </c>
      <c r="B106">
        <f>B66*10000/B62</f>
        <v>1.9461107138461293</v>
      </c>
      <c r="C106">
        <f>C66*10000/C62</f>
        <v>1.4930525294809087</v>
      </c>
      <c r="D106">
        <f>D66*10000/D62</f>
        <v>1.821558319429234</v>
      </c>
      <c r="E106">
        <f>E66*10000/E62</f>
        <v>0.8996374225108348</v>
      </c>
      <c r="F106">
        <f>F66*10000/F62</f>
        <v>12.995400473508058</v>
      </c>
      <c r="G106">
        <f>AVERAGE(C106:E106)</f>
        <v>1.4047494238069926</v>
      </c>
      <c r="H106">
        <f>STDEV(C106:E106)</f>
        <v>0.4672607557857287</v>
      </c>
      <c r="I106">
        <f>(B106*B4+C106*C4+D106*D4+E106*E4+F106*F4)/SUM(B4:F4)</f>
        <v>3.028492694469915</v>
      </c>
      <c r="K106">
        <f>(LN(H106)+LN(H126))/2-LN(K114*K115^6)</f>
        <v>-3.2809527645259613</v>
      </c>
    </row>
    <row r="107" spans="1:11" ht="12.75">
      <c r="A107" t="s">
        <v>70</v>
      </c>
      <c r="B107">
        <f>B67*10000/B62</f>
        <v>-0.2513311353029788</v>
      </c>
      <c r="C107">
        <f>C67*10000/C62</f>
        <v>0.2585647948680685</v>
      </c>
      <c r="D107">
        <f>D67*10000/D62</f>
        <v>0.06984437846898128</v>
      </c>
      <c r="E107">
        <f>E67*10000/E62</f>
        <v>0.11272385176080144</v>
      </c>
      <c r="F107">
        <f>F67*10000/F62</f>
        <v>-0.05129123246388867</v>
      </c>
      <c r="G107">
        <f>AVERAGE(C107:E107)</f>
        <v>0.14704434169928374</v>
      </c>
      <c r="H107">
        <f>STDEV(C107:E107)</f>
        <v>0.09893063688096984</v>
      </c>
      <c r="I107">
        <f>(B107*B4+C107*C4+D107*D4+E107*E4+F107*F4)/SUM(B4:F4)</f>
        <v>0.06292436700936228</v>
      </c>
      <c r="K107">
        <f>(LN(H107)+LN(H127))/2-LN(K114*K115^7)</f>
        <v>-3.341362783581822</v>
      </c>
    </row>
    <row r="108" spans="1:9" ht="12.75">
      <c r="A108" t="s">
        <v>71</v>
      </c>
      <c r="B108">
        <f>B68*10000/B62</f>
        <v>-0.028310242586739316</v>
      </c>
      <c r="C108">
        <f>C68*10000/C62</f>
        <v>0.0954659773123618</v>
      </c>
      <c r="D108">
        <f>D68*10000/D62</f>
        <v>0.022486261672267485</v>
      </c>
      <c r="E108">
        <f>E68*10000/E62</f>
        <v>-0.005595100467188022</v>
      </c>
      <c r="F108">
        <f>F68*10000/F62</f>
        <v>-0.17102957384562906</v>
      </c>
      <c r="G108">
        <f>AVERAGE(C108:E108)</f>
        <v>0.03745237950581375</v>
      </c>
      <c r="H108">
        <f>STDEV(C108:E108)</f>
        <v>0.05216630974821536</v>
      </c>
      <c r="I108">
        <f>(B108*B4+C108*C4+D108*D4+E108*E4+F108*F4)/SUM(B4:F4)</f>
        <v>0.00013736623146023538</v>
      </c>
    </row>
    <row r="109" spans="1:9" ht="12.75">
      <c r="A109" t="s">
        <v>72</v>
      </c>
      <c r="B109">
        <f>B69*10000/B62</f>
        <v>0.1066403133894109</v>
      </c>
      <c r="C109">
        <f>C69*10000/C62</f>
        <v>0.022936447393552103</v>
      </c>
      <c r="D109">
        <f>D69*10000/D62</f>
        <v>0.005603173516730199</v>
      </c>
      <c r="E109">
        <f>E69*10000/E62</f>
        <v>0.03065269740849829</v>
      </c>
      <c r="F109">
        <f>F69*10000/F62</f>
        <v>0.10753275678446649</v>
      </c>
      <c r="G109">
        <f>AVERAGE(C109:E109)</f>
        <v>0.019730772772926865</v>
      </c>
      <c r="H109">
        <f>STDEV(C109:E109)</f>
        <v>0.012828753802729853</v>
      </c>
      <c r="I109">
        <f>(B109*B4+C109*C4+D109*D4+E109*E4+F109*F4)/SUM(B4:F4)</f>
        <v>0.044023686307582716</v>
      </c>
    </row>
    <row r="110" spans="1:11" ht="12.75">
      <c r="A110" t="s">
        <v>73</v>
      </c>
      <c r="B110">
        <f>B70*10000/B62</f>
        <v>-0.4343487904291254</v>
      </c>
      <c r="C110">
        <f>C70*10000/C62</f>
        <v>-0.09073621227206681</v>
      </c>
      <c r="D110">
        <f>D70*10000/D62</f>
        <v>-0.10625194568456729</v>
      </c>
      <c r="E110">
        <f>E70*10000/E62</f>
        <v>-0.1631633721303289</v>
      </c>
      <c r="F110">
        <f>F70*10000/F62</f>
        <v>-0.36268313778356337</v>
      </c>
      <c r="G110">
        <f>AVERAGE(C110:E110)</f>
        <v>-0.12005051002898766</v>
      </c>
      <c r="H110">
        <f>STDEV(C110:E110)</f>
        <v>0.03813428450566363</v>
      </c>
      <c r="I110">
        <f>(B110*B4+C110*C4+D110*D4+E110*E4+F110*F4)/SUM(B4:F4)</f>
        <v>-0.1979125785540862</v>
      </c>
      <c r="K110">
        <f>EXP(AVERAGE(K103:K107))</f>
        <v>0.018353613718358613</v>
      </c>
    </row>
    <row r="111" spans="1:9" ht="12.75">
      <c r="A111" t="s">
        <v>74</v>
      </c>
      <c r="B111">
        <f>B71*10000/B62</f>
        <v>-0.0477630099804214</v>
      </c>
      <c r="C111">
        <f>C71*10000/C62</f>
        <v>-0.013647921755695071</v>
      </c>
      <c r="D111">
        <f>D71*10000/D62</f>
        <v>0.0031942193979506302</v>
      </c>
      <c r="E111">
        <f>E71*10000/E62</f>
        <v>-0.023047190250591085</v>
      </c>
      <c r="F111">
        <f>F71*10000/F62</f>
        <v>-0.018866783007887092</v>
      </c>
      <c r="G111">
        <f>AVERAGE(C111:E111)</f>
        <v>-0.011166964202778509</v>
      </c>
      <c r="H111">
        <f>STDEV(C111:E111)</f>
        <v>0.013295460047331002</v>
      </c>
      <c r="I111">
        <f>(B111*B4+C111*C4+D111*D4+E111*E4+F111*F4)/SUM(B4:F4)</f>
        <v>-0.017494074880832253</v>
      </c>
    </row>
    <row r="112" spans="1:9" ht="12.75">
      <c r="A112" t="s">
        <v>75</v>
      </c>
      <c r="B112">
        <f>B72*10000/B62</f>
        <v>-0.05889968986801761</v>
      </c>
      <c r="C112">
        <f>C72*10000/C62</f>
        <v>-0.057113866072899366</v>
      </c>
      <c r="D112">
        <f>D72*10000/D62</f>
        <v>-0.044037624992146224</v>
      </c>
      <c r="E112">
        <f>E72*10000/E62</f>
        <v>-0.04905192836478018</v>
      </c>
      <c r="F112">
        <f>F72*10000/F62</f>
        <v>-0.06508405822245526</v>
      </c>
      <c r="G112">
        <f>AVERAGE(C112:E112)</f>
        <v>-0.050067806476608585</v>
      </c>
      <c r="H112">
        <f>STDEV(C112:E112)</f>
        <v>0.006597046797928848</v>
      </c>
      <c r="I112">
        <f>(B112*B4+C112*C4+D112*D4+E112*E4+F112*F4)/SUM(B4:F4)</f>
        <v>-0.05334968015829252</v>
      </c>
    </row>
    <row r="113" spans="1:9" ht="12.75">
      <c r="A113" t="s">
        <v>76</v>
      </c>
      <c r="B113">
        <f>B73*10000/B62</f>
        <v>0.023138910007083242</v>
      </c>
      <c r="C113">
        <f>C73*10000/C62</f>
        <v>0.019755047873322898</v>
      </c>
      <c r="D113">
        <f>D73*10000/D62</f>
        <v>0.02778460493174969</v>
      </c>
      <c r="E113">
        <f>E73*10000/E62</f>
        <v>0.028930848437914405</v>
      </c>
      <c r="F113">
        <f>F73*10000/F62</f>
        <v>0.00458214390692746</v>
      </c>
      <c r="G113">
        <f>AVERAGE(C113:E113)</f>
        <v>0.025490167080995663</v>
      </c>
      <c r="H113">
        <f>STDEV(C113:E113)</f>
        <v>0.004999716270801676</v>
      </c>
      <c r="I113">
        <f>(B113*B4+C113*C4+D113*D4+E113*E4+F113*F4)/SUM(B4:F4)</f>
        <v>0.02236152293241358</v>
      </c>
    </row>
    <row r="114" spans="1:11" ht="12.75">
      <c r="A114" t="s">
        <v>77</v>
      </c>
      <c r="B114">
        <f>B74*10000/B62</f>
        <v>-0.20884403105530044</v>
      </c>
      <c r="C114">
        <f>C74*10000/C62</f>
        <v>-0.20427749698691455</v>
      </c>
      <c r="D114">
        <f>D74*10000/D62</f>
        <v>-0.20632640522668153</v>
      </c>
      <c r="E114">
        <f>E74*10000/E62</f>
        <v>-0.20731693925961198</v>
      </c>
      <c r="F114">
        <f>F74*10000/F62</f>
        <v>-0.15515608220763089</v>
      </c>
      <c r="G114">
        <f>AVERAGE(C114:E114)</f>
        <v>-0.20597361382440268</v>
      </c>
      <c r="H114">
        <f>STDEV(C114:E114)</f>
        <v>0.0015501285954419876</v>
      </c>
      <c r="I114">
        <f>(B114*B4+C114*C4+D114*D4+E114*E4+F114*F4)/SUM(B4:F4)</f>
        <v>-0.1996136898179805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-0.005324058030715156</v>
      </c>
      <c r="C115">
        <f>C75*10000/C62</f>
        <v>-0.000648228802920829</v>
      </c>
      <c r="D115">
        <f>D75*10000/D62</f>
        <v>-0.0020853266250235774</v>
      </c>
      <c r="E115">
        <f>E75*10000/E62</f>
        <v>0.0036607863454619746</v>
      </c>
      <c r="F115">
        <f>F75*10000/F62</f>
        <v>-0.0044817655457863705</v>
      </c>
      <c r="G115">
        <f>AVERAGE(C115:E115)</f>
        <v>0.0003090769725058561</v>
      </c>
      <c r="H115">
        <f>STDEV(C115:E115)</f>
        <v>0.002990280810918021</v>
      </c>
      <c r="I115">
        <f>(B115*B4+C115*C4+D115*D4+E115*E4+F115*F4)/SUM(B4:F4)</f>
        <v>-0.0011453155969150689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82.10371729988196</v>
      </c>
      <c r="C122">
        <f>C82*10000/C62</f>
        <v>38.59751015529571</v>
      </c>
      <c r="D122">
        <f>D82*10000/D62</f>
        <v>14.753286782240222</v>
      </c>
      <c r="E122">
        <f>E82*10000/E62</f>
        <v>-31.34162387833803</v>
      </c>
      <c r="F122">
        <f>F82*10000/F62</f>
        <v>-130.20026730905823</v>
      </c>
      <c r="G122">
        <f>AVERAGE(C122:E122)</f>
        <v>7.336391019732634</v>
      </c>
      <c r="H122">
        <f>STDEV(C122:E122)</f>
        <v>35.554583029583874</v>
      </c>
      <c r="I122">
        <f>(B122*B4+C122*C4+D122*D4+E122*E4+F122*F4)/SUM(B4:F4)</f>
        <v>-0.17276345353139266</v>
      </c>
    </row>
    <row r="123" spans="1:9" ht="12.75">
      <c r="A123" t="s">
        <v>81</v>
      </c>
      <c r="B123">
        <f>B83*10000/B62</f>
        <v>-0.3308171888297233</v>
      </c>
      <c r="C123">
        <f>C83*10000/C62</f>
        <v>0.23782227079780713</v>
      </c>
      <c r="D123">
        <f>D83*10000/D62</f>
        <v>-1.6487911701539408</v>
      </c>
      <c r="E123">
        <f>E83*10000/E62</f>
        <v>-0.6412390613799759</v>
      </c>
      <c r="F123">
        <f>F83*10000/F62</f>
        <v>4.143679315241705</v>
      </c>
      <c r="G123">
        <f>AVERAGE(C123:E123)</f>
        <v>-0.6840693202453698</v>
      </c>
      <c r="H123">
        <f>STDEV(C123:E123)</f>
        <v>0.9440356943467796</v>
      </c>
      <c r="I123">
        <f>(B123*B4+C123*C4+D123*D4+E123*E4+F123*F4)/SUM(B4:F4)</f>
        <v>0.010884783477782366</v>
      </c>
    </row>
    <row r="124" spans="1:9" ht="12.75">
      <c r="A124" t="s">
        <v>82</v>
      </c>
      <c r="B124">
        <f>B84*10000/B62</f>
        <v>1.276640784907842</v>
      </c>
      <c r="C124">
        <f>C84*10000/C62</f>
        <v>0.6815624772926924</v>
      </c>
      <c r="D124">
        <f>D84*10000/D62</f>
        <v>-1.081335327312133</v>
      </c>
      <c r="E124">
        <f>E84*10000/E62</f>
        <v>0.08202487308749057</v>
      </c>
      <c r="F124">
        <f>F84*10000/F62</f>
        <v>0.5064083568409781</v>
      </c>
      <c r="G124">
        <f>AVERAGE(C124:E124)</f>
        <v>-0.10591599231065006</v>
      </c>
      <c r="H124">
        <f>STDEV(C124:E124)</f>
        <v>0.8963500956853186</v>
      </c>
      <c r="I124">
        <f>(B124*B4+C124*C4+D124*D4+E124*E4+F124*F4)/SUM(B4:F4)</f>
        <v>0.17604376031233435</v>
      </c>
    </row>
    <row r="125" spans="1:9" ht="12.75">
      <c r="A125" t="s">
        <v>83</v>
      </c>
      <c r="B125">
        <f>B85*10000/B62</f>
        <v>0.1308985279325986</v>
      </c>
      <c r="C125">
        <f>C85*10000/C62</f>
        <v>-0.0524745773127931</v>
      </c>
      <c r="D125">
        <f>D85*10000/D62</f>
        <v>-0.7229285508020825</v>
      </c>
      <c r="E125">
        <f>E85*10000/E62</f>
        <v>-0.3129632593996274</v>
      </c>
      <c r="F125">
        <f>F85*10000/F62</f>
        <v>-1.720161288688145</v>
      </c>
      <c r="G125">
        <f>AVERAGE(C125:E125)</f>
        <v>-0.3627887958381677</v>
      </c>
      <c r="H125">
        <f>STDEV(C125:E125)</f>
        <v>0.33799270806177956</v>
      </c>
      <c r="I125">
        <f>(B125*B4+C125*C4+D125*D4+E125*E4+F125*F4)/SUM(B4:F4)</f>
        <v>-0.4722328400623211</v>
      </c>
    </row>
    <row r="126" spans="1:9" ht="12.75">
      <c r="A126" t="s">
        <v>84</v>
      </c>
      <c r="B126">
        <f>B86*10000/B62</f>
        <v>0.6233425101342049</v>
      </c>
      <c r="C126">
        <f>C86*10000/C62</f>
        <v>0.9734231020085341</v>
      </c>
      <c r="D126">
        <f>D86*10000/D62</f>
        <v>0.5862642205473968</v>
      </c>
      <c r="E126">
        <f>E86*10000/E62</f>
        <v>0.6708197898014692</v>
      </c>
      <c r="F126">
        <f>F86*10000/F62</f>
        <v>1.4105733638004707</v>
      </c>
      <c r="G126">
        <f>AVERAGE(C126:E126)</f>
        <v>0.7435023707858001</v>
      </c>
      <c r="H126">
        <f>STDEV(C126:E126)</f>
        <v>0.2035560563026007</v>
      </c>
      <c r="I126">
        <f>(B126*B4+C126*C4+D126*D4+E126*E4+F126*F4)/SUM(B4:F4)</f>
        <v>0.8150669695164908</v>
      </c>
    </row>
    <row r="127" spans="1:9" ht="12.75">
      <c r="A127" t="s">
        <v>85</v>
      </c>
      <c r="B127">
        <f>B87*10000/B62</f>
        <v>-0.13446282487263675</v>
      </c>
      <c r="C127">
        <f>C87*10000/C62</f>
        <v>0.25225945161365454</v>
      </c>
      <c r="D127">
        <f>D87*10000/D62</f>
        <v>-0.26634582568492227</v>
      </c>
      <c r="E127">
        <f>E87*10000/E62</f>
        <v>-0.060249106567282065</v>
      </c>
      <c r="F127">
        <f>F87*10000/F62</f>
        <v>0.148386217376558</v>
      </c>
      <c r="G127">
        <f>AVERAGE(C127:E127)</f>
        <v>-0.024778493546183264</v>
      </c>
      <c r="H127">
        <f>STDEV(C127:E127)</f>
        <v>0.26111583962209733</v>
      </c>
      <c r="I127">
        <f>(B127*B4+C127*C4+D127*D4+E127*E4+F127*F4)/SUM(B4:F4)</f>
        <v>-0.017540577869241965</v>
      </c>
    </row>
    <row r="128" spans="1:9" ht="12.75">
      <c r="A128" t="s">
        <v>86</v>
      </c>
      <c r="B128">
        <f>B88*10000/B62</f>
        <v>0.1567603482292338</v>
      </c>
      <c r="C128">
        <f>C88*10000/C62</f>
        <v>0.10701454829184648</v>
      </c>
      <c r="D128">
        <f>D88*10000/D62</f>
        <v>-0.1450603957361776</v>
      </c>
      <c r="E128">
        <f>E88*10000/E62</f>
        <v>0.08936218203408196</v>
      </c>
      <c r="F128">
        <f>F88*10000/F62</f>
        <v>0.1018201634312323</v>
      </c>
      <c r="G128">
        <f>AVERAGE(C128:E128)</f>
        <v>0.017105444863250278</v>
      </c>
      <c r="H128">
        <f>STDEV(C128:E128)</f>
        <v>0.14071681278942416</v>
      </c>
      <c r="I128">
        <f>(B128*B4+C128*C4+D128*D4+E128*E4+F128*F4)/SUM(B4:F4)</f>
        <v>0.04863977094849708</v>
      </c>
    </row>
    <row r="129" spans="1:9" ht="12.75">
      <c r="A129" t="s">
        <v>87</v>
      </c>
      <c r="B129">
        <f>B89*10000/B62</f>
        <v>0.005663883612756953</v>
      </c>
      <c r="C129">
        <f>C89*10000/C62</f>
        <v>-0.00164234100063384</v>
      </c>
      <c r="D129">
        <f>D89*10000/D62</f>
        <v>-0.05941339282995454</v>
      </c>
      <c r="E129">
        <f>E89*10000/E62</f>
        <v>-0.06423306648771818</v>
      </c>
      <c r="F129">
        <f>F89*10000/F62</f>
        <v>-0.07074705517019675</v>
      </c>
      <c r="G129">
        <f>AVERAGE(C129:E129)</f>
        <v>-0.04176293343943552</v>
      </c>
      <c r="H129">
        <f>STDEV(C129:E129)</f>
        <v>0.0348289214127018</v>
      </c>
      <c r="I129">
        <f>(B129*B4+C129*C4+D129*D4+E129*E4+F129*F4)/SUM(B4:F4)</f>
        <v>-0.03875584468952035</v>
      </c>
    </row>
    <row r="130" spans="1:9" ht="12.75">
      <c r="A130" t="s">
        <v>88</v>
      </c>
      <c r="B130">
        <f>B90*10000/B62</f>
        <v>0.08873829777645265</v>
      </c>
      <c r="C130">
        <f>C90*10000/C62</f>
        <v>0.133485852774162</v>
      </c>
      <c r="D130">
        <f>D90*10000/D62</f>
        <v>0.11283376449006767</v>
      </c>
      <c r="E130">
        <f>E90*10000/E62</f>
        <v>0.031081947303154576</v>
      </c>
      <c r="F130">
        <f>F90*10000/F62</f>
        <v>0.3077317156142554</v>
      </c>
      <c r="G130">
        <f>AVERAGE(C130:E130)</f>
        <v>0.09246718818912808</v>
      </c>
      <c r="H130">
        <f>STDEV(C130:E130)</f>
        <v>0.05415476005482116</v>
      </c>
      <c r="I130">
        <f>(B130*B4+C130*C4+D130*D4+E130*E4+F130*F4)/SUM(B4:F4)</f>
        <v>0.12062955399771545</v>
      </c>
    </row>
    <row r="131" spans="1:9" ht="12.75">
      <c r="A131" t="s">
        <v>89</v>
      </c>
      <c r="B131">
        <f>B91*10000/B62</f>
        <v>-0.021882234138870166</v>
      </c>
      <c r="C131">
        <f>C91*10000/C62</f>
        <v>0.0342755028095641</v>
      </c>
      <c r="D131">
        <f>D91*10000/D62</f>
        <v>-0.027212525360295413</v>
      </c>
      <c r="E131">
        <f>E91*10000/E62</f>
        <v>-0.030208363003882327</v>
      </c>
      <c r="F131">
        <f>F91*10000/F62</f>
        <v>0.0024667563413033286</v>
      </c>
      <c r="G131">
        <f>AVERAGE(C131:E131)</f>
        <v>-0.007715128518204546</v>
      </c>
      <c r="H131">
        <f>STDEV(C131:E131)</f>
        <v>0.036395790969219535</v>
      </c>
      <c r="I131">
        <f>(B131*B4+C131*C4+D131*D4+E131*E4+F131*F4)/SUM(B4:F4)</f>
        <v>-0.008405162369315702</v>
      </c>
    </row>
    <row r="132" spans="1:9" ht="12.75">
      <c r="A132" t="s">
        <v>90</v>
      </c>
      <c r="B132">
        <f>B92*10000/B62</f>
        <v>0.07398365591446972</v>
      </c>
      <c r="C132">
        <f>C92*10000/C62</f>
        <v>0.04038345991013671</v>
      </c>
      <c r="D132">
        <f>D92*10000/D62</f>
        <v>0.01486373444353603</v>
      </c>
      <c r="E132">
        <f>E92*10000/E62</f>
        <v>0.026964144867541305</v>
      </c>
      <c r="F132">
        <f>F92*10000/F62</f>
        <v>0.018879859956631016</v>
      </c>
      <c r="G132">
        <f>AVERAGE(C132:E132)</f>
        <v>0.02740377974040468</v>
      </c>
      <c r="H132">
        <f>STDEV(C132:E132)</f>
        <v>0.012765541746778531</v>
      </c>
      <c r="I132">
        <f>(B132*B4+C132*C4+D132*D4+E132*E4+F132*F4)/SUM(B4:F4)</f>
        <v>0.033014095324066586</v>
      </c>
    </row>
    <row r="133" spans="1:9" ht="12.75">
      <c r="A133" t="s">
        <v>91</v>
      </c>
      <c r="B133">
        <f>B93*10000/B62</f>
        <v>0.1176376769465414</v>
      </c>
      <c r="C133">
        <f>C93*10000/C62</f>
        <v>0.12681126523267416</v>
      </c>
      <c r="D133">
        <f>D93*10000/D62</f>
        <v>0.11211724220557728</v>
      </c>
      <c r="E133">
        <f>E93*10000/E62</f>
        <v>0.11743489820513639</v>
      </c>
      <c r="F133">
        <f>F93*10000/F62</f>
        <v>0.08132512444565008</v>
      </c>
      <c r="G133">
        <f>AVERAGE(C133:E133)</f>
        <v>0.11878780188112929</v>
      </c>
      <c r="H133">
        <f>STDEV(C133:E133)</f>
        <v>0.007439848079604659</v>
      </c>
      <c r="I133">
        <f>(B133*B4+C133*C4+D133*D4+E133*E4+F133*F4)/SUM(B4:F4)</f>
        <v>0.11362733279451134</v>
      </c>
    </row>
    <row r="134" spans="1:9" ht="12.75">
      <c r="A134" t="s">
        <v>92</v>
      </c>
      <c r="B134">
        <f>B94*10000/B62</f>
        <v>-0.008986785420483936</v>
      </c>
      <c r="C134">
        <f>C94*10000/C62</f>
        <v>0.0010682342498667182</v>
      </c>
      <c r="D134">
        <f>D94*10000/D62</f>
        <v>0.0016252958267204624</v>
      </c>
      <c r="E134">
        <f>E94*10000/E62</f>
        <v>-0.0002671825818105839</v>
      </c>
      <c r="F134">
        <f>F94*10000/F62</f>
        <v>-0.008359032518158354</v>
      </c>
      <c r="G134">
        <f>AVERAGE(C134:E134)</f>
        <v>0.0008087824982588656</v>
      </c>
      <c r="H134">
        <f>STDEV(C134:E134)</f>
        <v>0.0009725507905751441</v>
      </c>
      <c r="I134">
        <f>(B134*B4+C134*C4+D134*D4+E134*E4+F134*F4)/SUM(B4:F4)</f>
        <v>-0.0018320715286268845</v>
      </c>
    </row>
    <row r="135" spans="1:9" ht="12.75">
      <c r="A135" t="s">
        <v>93</v>
      </c>
      <c r="B135">
        <f>B95*10000/B62</f>
        <v>-0.002749264335624549</v>
      </c>
      <c r="C135">
        <f>C95*10000/C62</f>
        <v>0.0017347334725938848</v>
      </c>
      <c r="D135">
        <f>D95*10000/D62</f>
        <v>0.0009539996434192298</v>
      </c>
      <c r="E135">
        <f>E95*10000/E62</f>
        <v>-0.003683506360018664</v>
      </c>
      <c r="F135">
        <f>F95*10000/F62</f>
        <v>0.0024451725768934026</v>
      </c>
      <c r="G135">
        <f>AVERAGE(C135:E135)</f>
        <v>-0.0003315910813351832</v>
      </c>
      <c r="H135">
        <f>STDEV(C135:E135)</f>
        <v>0.002928973942289048</v>
      </c>
      <c r="I135">
        <f>(B135*B4+C135*C4+D135*D4+E135*E4+F135*F4)/SUM(B4:F4)</f>
        <v>-0.00031141753095353654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2004-09-27T13:39:41Z</cp:lastPrinted>
  <dcterms:created xsi:type="dcterms:W3CDTF">2004-09-27T13:39:41Z</dcterms:created>
  <dcterms:modified xsi:type="dcterms:W3CDTF">2004-09-27T15:43:30Z</dcterms:modified>
  <cp:category/>
  <cp:version/>
  <cp:contentType/>
  <cp:contentStatus/>
</cp:coreProperties>
</file>