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<sst xmlns="http://schemas.openxmlformats.org/spreadsheetml/2006/main" count="202" uniqueCount="97">
  <si>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23/09/2004       11:16:04</t>
  </si>
  <si>
    <t>LISSNER</t>
  </si>
  <si>
    <t>HCMQAP333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</si>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</sst>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-0.003755</v>
      </c>
      <c r="D4" s="13">
        <v>-0.003753</v>
      </c>
      <c r="E4" s="13">
        <v>-0.003753</v>
      </c>
      <c r="F4" s="24">
        <v>-0.002082</v>
      </c>
      <c r="G4" s="34">
        <v>-0.011702</v>
      </c>
    </row>
    <row r="5" spans="1:7" ht="12.75" thickBot="1">
      <c r="A5" s="44" t="s">
        <v>13</v>
      </c>
      <c r="B5" s="45">
        <v>5.719436</v>
      </c>
      <c r="C5" s="46">
        <v>3.873877</v>
      </c>
      <c r="D5" s="46">
        <v>-0.813735</v>
      </c>
      <c r="E5" s="46">
        <v>-3.850948</v>
      </c>
      <c r="F5" s="47">
        <v>-4.875622</v>
      </c>
      <c r="G5" s="48">
        <v>8.406775</v>
      </c>
    </row>
    <row r="6" spans="1:7" ht="12.75" thickTop="1">
      <c r="A6" s="6" t="s">
        <v>14</v>
      </c>
      <c r="B6" s="39">
        <v>-182.4876</v>
      </c>
      <c r="C6" s="40">
        <v>-35.45832</v>
      </c>
      <c r="D6" s="40">
        <v>96.39859</v>
      </c>
      <c r="E6" s="40">
        <v>135.5503</v>
      </c>
      <c r="F6" s="41">
        <v>-155.8711</v>
      </c>
      <c r="G6" s="42">
        <v>0.009963475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-1.102909</v>
      </c>
      <c r="C8" s="14">
        <v>0.917959</v>
      </c>
      <c r="D8" s="14">
        <v>0.5093203</v>
      </c>
      <c r="E8" s="14">
        <v>-1.847925</v>
      </c>
      <c r="F8" s="25">
        <v>-5.705828</v>
      </c>
      <c r="G8" s="35">
        <v>-1.022212</v>
      </c>
    </row>
    <row r="9" spans="1:7" ht="12">
      <c r="A9" s="20" t="s">
        <v>17</v>
      </c>
      <c r="B9" s="29">
        <v>-0.2626802</v>
      </c>
      <c r="C9" s="14">
        <v>-0.4115479</v>
      </c>
      <c r="D9" s="14">
        <v>-0.1515574</v>
      </c>
      <c r="E9" s="14">
        <v>-0.5859123</v>
      </c>
      <c r="F9" s="25">
        <v>-1.454875</v>
      </c>
      <c r="G9" s="35">
        <v>-0.5086799</v>
      </c>
    </row>
    <row r="10" spans="1:7" ht="12">
      <c r="A10" s="20" t="s">
        <v>18</v>
      </c>
      <c r="B10" s="29">
        <v>-0.7134137</v>
      </c>
      <c r="C10" s="14">
        <v>-0.3886954</v>
      </c>
      <c r="D10" s="14">
        <v>0.1563534</v>
      </c>
      <c r="E10" s="14">
        <v>0.07580867</v>
      </c>
      <c r="F10" s="25">
        <v>-0.7969217</v>
      </c>
      <c r="G10" s="35">
        <v>-0.2473878</v>
      </c>
    </row>
    <row r="11" spans="1:7" ht="12">
      <c r="A11" s="21" t="s">
        <v>19</v>
      </c>
      <c r="B11" s="31">
        <v>1.771734</v>
      </c>
      <c r="C11" s="16">
        <v>0.5804959</v>
      </c>
      <c r="D11" s="16">
        <v>1.262943</v>
      </c>
      <c r="E11" s="16">
        <v>0.877179</v>
      </c>
      <c r="F11" s="27">
        <v>13.11677</v>
      </c>
      <c r="G11" s="37">
        <v>2.661392</v>
      </c>
    </row>
    <row r="12" spans="1:7" ht="12">
      <c r="A12" s="20" t="s">
        <v>20</v>
      </c>
      <c r="B12" s="29">
        <v>0.0255636</v>
      </c>
      <c r="C12" s="14">
        <v>0.2596288</v>
      </c>
      <c r="D12" s="14">
        <v>0.1786481</v>
      </c>
      <c r="E12" s="14">
        <v>-0.4081418</v>
      </c>
      <c r="F12" s="25">
        <v>-0.4574332</v>
      </c>
      <c r="G12" s="35">
        <v>-0.05003901</v>
      </c>
    </row>
    <row r="13" spans="1:7" ht="12">
      <c r="A13" s="20" t="s">
        <v>21</v>
      </c>
      <c r="B13" s="29">
        <v>-0.1014881</v>
      </c>
      <c r="C13" s="14">
        <v>-0.2222417</v>
      </c>
      <c r="D13" s="14">
        <v>-0.02705234</v>
      </c>
      <c r="E13" s="14">
        <v>-0.1273295</v>
      </c>
      <c r="F13" s="25">
        <v>-0.1491945</v>
      </c>
      <c r="G13" s="35">
        <v>-0.125238</v>
      </c>
    </row>
    <row r="14" spans="1:7" ht="12">
      <c r="A14" s="20" t="s">
        <v>22</v>
      </c>
      <c r="B14" s="29">
        <v>0.02344949</v>
      </c>
      <c r="C14" s="14">
        <v>-0.001112682</v>
      </c>
      <c r="D14" s="14">
        <v>0.08106807</v>
      </c>
      <c r="E14" s="14">
        <v>0.008624196</v>
      </c>
      <c r="F14" s="25">
        <v>0.1760945</v>
      </c>
      <c r="G14" s="35">
        <v>0.04819867</v>
      </c>
    </row>
    <row r="15" spans="1:7" ht="12">
      <c r="A15" s="21" t="s">
        <v>23</v>
      </c>
      <c r="B15" s="31">
        <v>-0.3373342</v>
      </c>
      <c r="C15" s="16">
        <v>-0.06835548</v>
      </c>
      <c r="D15" s="16">
        <v>-0.01541868</v>
      </c>
      <c r="E15" s="16">
        <v>-0.07924053</v>
      </c>
      <c r="F15" s="27">
        <v>-0.3527036</v>
      </c>
      <c r="G15" s="37">
        <v>-0.1351664</v>
      </c>
    </row>
    <row r="16" spans="1:7" ht="12">
      <c r="A16" s="20" t="s">
        <v>24</v>
      </c>
      <c r="B16" s="29">
        <v>0.01251564</v>
      </c>
      <c r="C16" s="14">
        <v>-0.00268561</v>
      </c>
      <c r="D16" s="14">
        <v>-0.03196615</v>
      </c>
      <c r="E16" s="14">
        <v>-0.02661798</v>
      </c>
      <c r="F16" s="25">
        <v>-0.04933326</v>
      </c>
      <c r="G16" s="35">
        <v>-0.01950556</v>
      </c>
    </row>
    <row r="17" spans="1:7" ht="12">
      <c r="A17" s="20" t="s">
        <v>25</v>
      </c>
      <c r="B17" s="29">
        <v>-0.06603275</v>
      </c>
      <c r="C17" s="14">
        <v>-0.0579468</v>
      </c>
      <c r="D17" s="14">
        <v>-0.06164022</v>
      </c>
      <c r="E17" s="14">
        <v>-0.05302113</v>
      </c>
      <c r="F17" s="25">
        <v>-0.05136457</v>
      </c>
      <c r="G17" s="35">
        <v>-0.05794565</v>
      </c>
    </row>
    <row r="18" spans="1:7" ht="12">
      <c r="A18" s="20" t="s">
        <v>26</v>
      </c>
      <c r="B18" s="29">
        <v>0.05985547</v>
      </c>
      <c r="C18" s="14">
        <v>0.01724918</v>
      </c>
      <c r="D18" s="14">
        <v>-0.01149501</v>
      </c>
      <c r="E18" s="14">
        <v>0.006301404</v>
      </c>
      <c r="F18" s="25">
        <v>0.02632671</v>
      </c>
      <c r="G18" s="35">
        <v>0.01507014</v>
      </c>
    </row>
    <row r="19" spans="1:7" ht="12">
      <c r="A19" s="21" t="s">
        <v>27</v>
      </c>
      <c r="B19" s="31">
        <v>-0.2086599</v>
      </c>
      <c r="C19" s="16">
        <v>-0.1996308</v>
      </c>
      <c r="D19" s="16">
        <v>-0.2155887</v>
      </c>
      <c r="E19" s="16">
        <v>-0.2080034</v>
      </c>
      <c r="F19" s="27">
        <v>-0.1486673</v>
      </c>
      <c r="G19" s="37">
        <v>-0.1999888</v>
      </c>
    </row>
    <row r="20" spans="1:7" ht="12.75" thickBot="1">
      <c r="A20" s="44" t="s">
        <v>28</v>
      </c>
      <c r="B20" s="45">
        <v>-0.006472546</v>
      </c>
      <c r="C20" s="46">
        <v>-0.0002697666</v>
      </c>
      <c r="D20" s="46">
        <v>-0.002227656</v>
      </c>
      <c r="E20" s="46">
        <v>0.0007827359</v>
      </c>
      <c r="F20" s="47">
        <v>-0.0008957082</v>
      </c>
      <c r="G20" s="48">
        <v>-0.001469224</v>
      </c>
    </row>
    <row r="21" spans="1:7" ht="12.75" thickTop="1">
      <c r="A21" s="6" t="s">
        <v>29</v>
      </c>
      <c r="B21" s="39">
        <v>-85.33895</v>
      </c>
      <c r="C21" s="40">
        <v>19.87781</v>
      </c>
      <c r="D21" s="40">
        <v>12.55989</v>
      </c>
      <c r="E21" s="40">
        <v>37.21464</v>
      </c>
      <c r="F21" s="41">
        <v>-32.7966</v>
      </c>
      <c r="G21" s="43">
        <v>0.01228658</v>
      </c>
    </row>
    <row r="22" spans="1:7" ht="12">
      <c r="A22" s="20" t="s">
        <v>30</v>
      </c>
      <c r="B22" s="29">
        <v>114.3937</v>
      </c>
      <c r="C22" s="14">
        <v>77.47909</v>
      </c>
      <c r="D22" s="14">
        <v>-16.27472</v>
      </c>
      <c r="E22" s="14">
        <v>-77.02048</v>
      </c>
      <c r="F22" s="25">
        <v>-97.51552</v>
      </c>
      <c r="G22" s="36">
        <v>0</v>
      </c>
    </row>
    <row r="23" spans="1:7" ht="12">
      <c r="A23" s="20" t="s">
        <v>31</v>
      </c>
      <c r="B23" s="29">
        <v>2.413455</v>
      </c>
      <c r="C23" s="14">
        <v>-1.181189</v>
      </c>
      <c r="D23" s="14">
        <v>-1.361829</v>
      </c>
      <c r="E23" s="14">
        <v>-0.3839344</v>
      </c>
      <c r="F23" s="25">
        <v>4.6853</v>
      </c>
      <c r="G23" s="35">
        <v>0.2707489</v>
      </c>
    </row>
    <row r="24" spans="1:7" ht="12">
      <c r="A24" s="20" t="s">
        <v>32</v>
      </c>
      <c r="B24" s="29">
        <v>-1.345588</v>
      </c>
      <c r="C24" s="14">
        <v>3.52897</v>
      </c>
      <c r="D24" s="14">
        <v>1.062578</v>
      </c>
      <c r="E24" s="14">
        <v>2.833317</v>
      </c>
      <c r="F24" s="25">
        <v>1.485123</v>
      </c>
      <c r="G24" s="35">
        <v>1.789376</v>
      </c>
    </row>
    <row r="25" spans="1:7" ht="12">
      <c r="A25" s="20" t="s">
        <v>33</v>
      </c>
      <c r="B25" s="29">
        <v>0.5523806</v>
      </c>
      <c r="C25" s="14">
        <v>-0.1191163</v>
      </c>
      <c r="D25" s="14">
        <v>-0.6151585</v>
      </c>
      <c r="E25" s="14">
        <v>-0.3499183</v>
      </c>
      <c r="F25" s="25">
        <v>-2.289402</v>
      </c>
      <c r="G25" s="35">
        <v>-0.4862425</v>
      </c>
    </row>
    <row r="26" spans="1:7" ht="12">
      <c r="A26" s="21" t="s">
        <v>34</v>
      </c>
      <c r="B26" s="31">
        <v>0.1667146</v>
      </c>
      <c r="C26" s="16">
        <v>0.4038544</v>
      </c>
      <c r="D26" s="16">
        <v>-0.08593989</v>
      </c>
      <c r="E26" s="16">
        <v>-0.06209923</v>
      </c>
      <c r="F26" s="27">
        <v>2.244737</v>
      </c>
      <c r="G26" s="37">
        <v>0.3854554</v>
      </c>
    </row>
    <row r="27" spans="1:7" ht="12">
      <c r="A27" s="20" t="s">
        <v>35</v>
      </c>
      <c r="B27" s="29">
        <v>0.136051</v>
      </c>
      <c r="C27" s="14">
        <v>-0.2694089</v>
      </c>
      <c r="D27" s="14">
        <v>-0.09863439</v>
      </c>
      <c r="E27" s="14">
        <v>-0.1597514</v>
      </c>
      <c r="F27" s="25">
        <v>0.3055281</v>
      </c>
      <c r="G27" s="35">
        <v>-0.06649607</v>
      </c>
    </row>
    <row r="28" spans="1:7" ht="12">
      <c r="A28" s="20" t="s">
        <v>36</v>
      </c>
      <c r="B28" s="29">
        <v>-0.1267356</v>
      </c>
      <c r="C28" s="14">
        <v>0.2008779</v>
      </c>
      <c r="D28" s="14">
        <v>0.1786335</v>
      </c>
      <c r="E28" s="14">
        <v>0.2373569</v>
      </c>
      <c r="F28" s="25">
        <v>0.1239356</v>
      </c>
      <c r="G28" s="35">
        <v>0.1465505</v>
      </c>
    </row>
    <row r="29" spans="1:7" ht="12">
      <c r="A29" s="20" t="s">
        <v>37</v>
      </c>
      <c r="B29" s="29">
        <v>0.05942957</v>
      </c>
      <c r="C29" s="14">
        <v>0.1031732</v>
      </c>
      <c r="D29" s="14">
        <v>-0.06400579</v>
      </c>
      <c r="E29" s="14">
        <v>-0.01754478</v>
      </c>
      <c r="F29" s="25">
        <v>0.01004338</v>
      </c>
      <c r="G29" s="35">
        <v>0.01517093</v>
      </c>
    </row>
    <row r="30" spans="1:7" ht="12">
      <c r="A30" s="21" t="s">
        <v>38</v>
      </c>
      <c r="B30" s="31">
        <v>0.08504808</v>
      </c>
      <c r="C30" s="16">
        <v>0.05867121</v>
      </c>
      <c r="D30" s="16">
        <v>-0.03006868</v>
      </c>
      <c r="E30" s="16">
        <v>0.001961532</v>
      </c>
      <c r="F30" s="27">
        <v>0.3108476</v>
      </c>
      <c r="G30" s="37">
        <v>0.06114584</v>
      </c>
    </row>
    <row r="31" spans="1:7" ht="12">
      <c r="A31" s="20" t="s">
        <v>39</v>
      </c>
      <c r="B31" s="29">
        <v>-0.01900745</v>
      </c>
      <c r="C31" s="14">
        <v>0.02409288</v>
      </c>
      <c r="D31" s="14">
        <v>-0.01051724</v>
      </c>
      <c r="E31" s="14">
        <v>-0.02145979</v>
      </c>
      <c r="F31" s="25">
        <v>0.03109742</v>
      </c>
      <c r="G31" s="35">
        <v>-0.0004997725</v>
      </c>
    </row>
    <row r="32" spans="1:7" ht="12">
      <c r="A32" s="20" t="s">
        <v>40</v>
      </c>
      <c r="B32" s="29">
        <v>-0.001847494</v>
      </c>
      <c r="C32" s="14">
        <v>0.01860032</v>
      </c>
      <c r="D32" s="14">
        <v>0.02078797</v>
      </c>
      <c r="E32" s="14">
        <v>0.00984514</v>
      </c>
      <c r="F32" s="25">
        <v>0.01047928</v>
      </c>
      <c r="G32" s="35">
        <v>0.01296637</v>
      </c>
    </row>
    <row r="33" spans="1:7" ht="12">
      <c r="A33" s="20" t="s">
        <v>41</v>
      </c>
      <c r="B33" s="29">
        <v>0.1530269</v>
      </c>
      <c r="C33" s="14">
        <v>0.1172183</v>
      </c>
      <c r="D33" s="14">
        <v>0.118473</v>
      </c>
      <c r="E33" s="14">
        <v>0.1083824</v>
      </c>
      <c r="F33" s="25">
        <v>0.1040471</v>
      </c>
      <c r="G33" s="35">
        <v>0.1188285</v>
      </c>
    </row>
    <row r="34" spans="1:7" ht="12">
      <c r="A34" s="21" t="s">
        <v>42</v>
      </c>
      <c r="B34" s="31">
        <v>-0.01924972</v>
      </c>
      <c r="C34" s="16">
        <v>-0.01351305</v>
      </c>
      <c r="D34" s="16">
        <v>-0.003469596</v>
      </c>
      <c r="E34" s="16">
        <v>-0.000430832</v>
      </c>
      <c r="F34" s="27">
        <v>-0.01969003</v>
      </c>
      <c r="G34" s="37">
        <v>-0.009638736</v>
      </c>
    </row>
    <row r="35" spans="1:7" ht="12.75" thickBot="1">
      <c r="A35" s="22" t="s">
        <v>43</v>
      </c>
      <c r="B35" s="32">
        <v>-0.005550923</v>
      </c>
      <c r="C35" s="17">
        <v>-0.001731765</v>
      </c>
      <c r="D35" s="17">
        <v>-0.00503802</v>
      </c>
      <c r="E35" s="17">
        <v>-0.005935012</v>
      </c>
      <c r="F35" s="28">
        <v>0.000754447</v>
      </c>
      <c r="G35" s="38">
        <v>-0.003759739</v>
      </c>
    </row>
    <row r="36" spans="1:7" ht="12">
      <c r="A36" s="4" t="s">
        <v>44</v>
      </c>
      <c r="B36" s="3">
        <v>22.17102</v>
      </c>
      <c r="C36" s="3">
        <v>22.16797</v>
      </c>
      <c r="D36" s="3">
        <v>22.18018</v>
      </c>
      <c r="E36" s="3">
        <v>22.17712</v>
      </c>
      <c r="F36" s="3">
        <v>22.18628</v>
      </c>
      <c r="G36" s="3"/>
    </row>
    <row r="37" spans="1:6" ht="12">
      <c r="A37" s="4" t="s">
        <v>45</v>
      </c>
      <c r="B37" s="2">
        <v>0.3509522</v>
      </c>
      <c r="C37" s="2">
        <v>0.3265381</v>
      </c>
      <c r="D37" s="2">
        <v>0.3219605</v>
      </c>
      <c r="E37" s="2">
        <v>0.3168742</v>
      </c>
      <c r="F37" s="2">
        <v>0.3158569</v>
      </c>
    </row>
    <row r="38" spans="1:7" ht="12">
      <c r="A38" s="4" t="s">
        <v>52</v>
      </c>
      <c r="B38" s="2">
        <v>0.0003118476</v>
      </c>
      <c r="C38" s="2">
        <v>6.001371E-05</v>
      </c>
      <c r="D38" s="2">
        <v>-0.0001638424</v>
      </c>
      <c r="E38" s="2">
        <v>-0.0002299347</v>
      </c>
      <c r="F38" s="2">
        <v>0.0002644121</v>
      </c>
      <c r="G38" s="2">
        <v>0.0002194839</v>
      </c>
    </row>
    <row r="39" spans="1:7" ht="12.75" thickBot="1">
      <c r="A39" s="4" t="s">
        <v>53</v>
      </c>
      <c r="B39" s="2">
        <v>0.0001415089</v>
      </c>
      <c r="C39" s="2">
        <v>-3.425725E-05</v>
      </c>
      <c r="D39" s="2">
        <v>-2.161846E-05</v>
      </c>
      <c r="E39" s="2">
        <v>-6.503585E-05</v>
      </c>
      <c r="F39" s="2">
        <v>5.833266E-05</v>
      </c>
      <c r="G39" s="2">
        <v>0.00111917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3.117491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0.003755</v>
      </c>
      <c r="D4">
        <v>0.003753</v>
      </c>
      <c r="E4">
        <v>0.003753</v>
      </c>
      <c r="F4">
        <v>0.002082</v>
      </c>
      <c r="G4">
        <v>0.011702</v>
      </c>
    </row>
    <row r="5" spans="1:7" ht="12.75">
      <c r="A5" t="s">
        <v>13</v>
      </c>
      <c r="B5">
        <v>5.719436</v>
      </c>
      <c r="C5">
        <v>3.873877</v>
      </c>
      <c r="D5">
        <v>-0.813735</v>
      </c>
      <c r="E5">
        <v>-3.850948</v>
      </c>
      <c r="F5">
        <v>-4.875622</v>
      </c>
      <c r="G5">
        <v>8.406775</v>
      </c>
    </row>
    <row r="6" spans="1:7" ht="12.75">
      <c r="A6" t="s">
        <v>14</v>
      </c>
      <c r="B6" s="49">
        <v>-182.4876</v>
      </c>
      <c r="C6" s="49">
        <v>-35.45832</v>
      </c>
      <c r="D6" s="49">
        <v>96.39859</v>
      </c>
      <c r="E6" s="49">
        <v>135.5503</v>
      </c>
      <c r="F6" s="49">
        <v>-155.8711</v>
      </c>
      <c r="G6" s="49">
        <v>0.009963475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-1.102909</v>
      </c>
      <c r="C8" s="49">
        <v>0.917959</v>
      </c>
      <c r="D8" s="49">
        <v>0.5093203</v>
      </c>
      <c r="E8" s="49">
        <v>-1.847925</v>
      </c>
      <c r="F8" s="49">
        <v>-5.705828</v>
      </c>
      <c r="G8" s="49">
        <v>-1.022212</v>
      </c>
    </row>
    <row r="9" spans="1:7" ht="12.75">
      <c r="A9" t="s">
        <v>17</v>
      </c>
      <c r="B9" s="49">
        <v>-0.2626802</v>
      </c>
      <c r="C9" s="49">
        <v>-0.4115479</v>
      </c>
      <c r="D9" s="49">
        <v>-0.1515574</v>
      </c>
      <c r="E9" s="49">
        <v>-0.5859123</v>
      </c>
      <c r="F9" s="49">
        <v>-1.454875</v>
      </c>
      <c r="G9" s="49">
        <v>-0.5086799</v>
      </c>
    </row>
    <row r="10" spans="1:7" ht="12.75">
      <c r="A10" t="s">
        <v>18</v>
      </c>
      <c r="B10" s="49">
        <v>-0.7134137</v>
      </c>
      <c r="C10" s="49">
        <v>-0.3886954</v>
      </c>
      <c r="D10" s="49">
        <v>0.1563534</v>
      </c>
      <c r="E10" s="49">
        <v>0.07580867</v>
      </c>
      <c r="F10" s="49">
        <v>-0.7969217</v>
      </c>
      <c r="G10" s="49">
        <v>-0.2473878</v>
      </c>
    </row>
    <row r="11" spans="1:7" ht="12.75">
      <c r="A11" t="s">
        <v>19</v>
      </c>
      <c r="B11" s="49">
        <v>1.771734</v>
      </c>
      <c r="C11" s="49">
        <v>0.5804959</v>
      </c>
      <c r="D11" s="49">
        <v>1.262943</v>
      </c>
      <c r="E11" s="49">
        <v>0.877179</v>
      </c>
      <c r="F11" s="49">
        <v>13.11677</v>
      </c>
      <c r="G11" s="49">
        <v>2.661392</v>
      </c>
    </row>
    <row r="12" spans="1:7" ht="12.75">
      <c r="A12" t="s">
        <v>20</v>
      </c>
      <c r="B12" s="49">
        <v>0.0255636</v>
      </c>
      <c r="C12" s="49">
        <v>0.2596288</v>
      </c>
      <c r="D12" s="49">
        <v>0.1786481</v>
      </c>
      <c r="E12" s="49">
        <v>-0.4081418</v>
      </c>
      <c r="F12" s="49">
        <v>-0.4574332</v>
      </c>
      <c r="G12" s="49">
        <v>-0.05003901</v>
      </c>
    </row>
    <row r="13" spans="1:7" ht="12.75">
      <c r="A13" t="s">
        <v>21</v>
      </c>
      <c r="B13" s="49">
        <v>-0.1014881</v>
      </c>
      <c r="C13" s="49">
        <v>-0.2222417</v>
      </c>
      <c r="D13" s="49">
        <v>-0.02705234</v>
      </c>
      <c r="E13" s="49">
        <v>-0.1273295</v>
      </c>
      <c r="F13" s="49">
        <v>-0.1491945</v>
      </c>
      <c r="G13" s="49">
        <v>-0.125238</v>
      </c>
    </row>
    <row r="14" spans="1:7" ht="12.75">
      <c r="A14" t="s">
        <v>22</v>
      </c>
      <c r="B14" s="49">
        <v>0.02344949</v>
      </c>
      <c r="C14" s="49">
        <v>-0.001112682</v>
      </c>
      <c r="D14" s="49">
        <v>0.08106807</v>
      </c>
      <c r="E14" s="49">
        <v>0.008624196</v>
      </c>
      <c r="F14" s="49">
        <v>0.1760945</v>
      </c>
      <c r="G14" s="49">
        <v>0.04819867</v>
      </c>
    </row>
    <row r="15" spans="1:7" ht="12.75">
      <c r="A15" t="s">
        <v>23</v>
      </c>
      <c r="B15" s="49">
        <v>-0.3373342</v>
      </c>
      <c r="C15" s="49">
        <v>-0.06835548</v>
      </c>
      <c r="D15" s="49">
        <v>-0.01541868</v>
      </c>
      <c r="E15" s="49">
        <v>-0.07924053</v>
      </c>
      <c r="F15" s="49">
        <v>-0.3527036</v>
      </c>
      <c r="G15" s="49">
        <v>-0.1351664</v>
      </c>
    </row>
    <row r="16" spans="1:7" ht="12.75">
      <c r="A16" t="s">
        <v>24</v>
      </c>
      <c r="B16" s="49">
        <v>0.01251564</v>
      </c>
      <c r="C16" s="49">
        <v>-0.00268561</v>
      </c>
      <c r="D16" s="49">
        <v>-0.03196615</v>
      </c>
      <c r="E16" s="49">
        <v>-0.02661798</v>
      </c>
      <c r="F16" s="49">
        <v>-0.04933326</v>
      </c>
      <c r="G16" s="49">
        <v>-0.01950556</v>
      </c>
    </row>
    <row r="17" spans="1:7" ht="12.75">
      <c r="A17" t="s">
        <v>25</v>
      </c>
      <c r="B17" s="49">
        <v>-0.06603275</v>
      </c>
      <c r="C17" s="49">
        <v>-0.0579468</v>
      </c>
      <c r="D17" s="49">
        <v>-0.06164022</v>
      </c>
      <c r="E17" s="49">
        <v>-0.05302113</v>
      </c>
      <c r="F17" s="49">
        <v>-0.05136457</v>
      </c>
      <c r="G17" s="49">
        <v>-0.05794565</v>
      </c>
    </row>
    <row r="18" spans="1:7" ht="12.75">
      <c r="A18" t="s">
        <v>26</v>
      </c>
      <c r="B18" s="49">
        <v>0.05985547</v>
      </c>
      <c r="C18" s="49">
        <v>0.01724918</v>
      </c>
      <c r="D18" s="49">
        <v>-0.01149501</v>
      </c>
      <c r="E18" s="49">
        <v>0.006301404</v>
      </c>
      <c r="F18" s="49">
        <v>0.02632671</v>
      </c>
      <c r="G18" s="49">
        <v>0.01507014</v>
      </c>
    </row>
    <row r="19" spans="1:7" ht="12.75">
      <c r="A19" t="s">
        <v>27</v>
      </c>
      <c r="B19" s="49">
        <v>-0.2086599</v>
      </c>
      <c r="C19" s="49">
        <v>-0.1996308</v>
      </c>
      <c r="D19" s="49">
        <v>-0.2155887</v>
      </c>
      <c r="E19" s="49">
        <v>-0.2080034</v>
      </c>
      <c r="F19" s="49">
        <v>-0.1486673</v>
      </c>
      <c r="G19" s="49">
        <v>-0.1999888</v>
      </c>
    </row>
    <row r="20" spans="1:7" ht="12.75">
      <c r="A20" t="s">
        <v>28</v>
      </c>
      <c r="B20" s="49">
        <v>-0.006472546</v>
      </c>
      <c r="C20" s="49">
        <v>-0.0002697666</v>
      </c>
      <c r="D20" s="49">
        <v>-0.002227656</v>
      </c>
      <c r="E20" s="49">
        <v>0.0007827359</v>
      </c>
      <c r="F20" s="49">
        <v>-0.0008957082</v>
      </c>
      <c r="G20" s="49">
        <v>-0.001469224</v>
      </c>
    </row>
    <row r="21" spans="1:7" ht="12.75">
      <c r="A21" t="s">
        <v>29</v>
      </c>
      <c r="B21" s="49">
        <v>-85.33895</v>
      </c>
      <c r="C21" s="49">
        <v>19.87781</v>
      </c>
      <c r="D21" s="49">
        <v>12.55989</v>
      </c>
      <c r="E21" s="49">
        <v>37.21464</v>
      </c>
      <c r="F21" s="49">
        <v>-32.7966</v>
      </c>
      <c r="G21" s="49">
        <v>0.01228658</v>
      </c>
    </row>
    <row r="22" spans="1:7" ht="12.75">
      <c r="A22" t="s">
        <v>30</v>
      </c>
      <c r="B22" s="49">
        <v>114.3937</v>
      </c>
      <c r="C22" s="49">
        <v>77.47909</v>
      </c>
      <c r="D22" s="49">
        <v>-16.27472</v>
      </c>
      <c r="E22" s="49">
        <v>-77.02048</v>
      </c>
      <c r="F22" s="49">
        <v>-97.51552</v>
      </c>
      <c r="G22" s="49">
        <v>0</v>
      </c>
    </row>
    <row r="23" spans="1:7" ht="12.75">
      <c r="A23" t="s">
        <v>31</v>
      </c>
      <c r="B23" s="49">
        <v>2.413455</v>
      </c>
      <c r="C23" s="49">
        <v>-1.181189</v>
      </c>
      <c r="D23" s="49">
        <v>-1.361829</v>
      </c>
      <c r="E23" s="49">
        <v>-0.3839344</v>
      </c>
      <c r="F23" s="49">
        <v>4.6853</v>
      </c>
      <c r="G23" s="49">
        <v>0.2707489</v>
      </c>
    </row>
    <row r="24" spans="1:7" ht="12.75">
      <c r="A24" t="s">
        <v>32</v>
      </c>
      <c r="B24" s="49">
        <v>-1.345588</v>
      </c>
      <c r="C24" s="49">
        <v>3.52897</v>
      </c>
      <c r="D24" s="49">
        <v>1.062578</v>
      </c>
      <c r="E24" s="49">
        <v>2.833317</v>
      </c>
      <c r="F24" s="49">
        <v>1.485123</v>
      </c>
      <c r="G24" s="49">
        <v>1.789376</v>
      </c>
    </row>
    <row r="25" spans="1:7" ht="12.75">
      <c r="A25" t="s">
        <v>33</v>
      </c>
      <c r="B25" s="49">
        <v>0.5523806</v>
      </c>
      <c r="C25" s="49">
        <v>-0.1191163</v>
      </c>
      <c r="D25" s="49">
        <v>-0.6151585</v>
      </c>
      <c r="E25" s="49">
        <v>-0.3499183</v>
      </c>
      <c r="F25" s="49">
        <v>-2.289402</v>
      </c>
      <c r="G25" s="49">
        <v>-0.4862425</v>
      </c>
    </row>
    <row r="26" spans="1:7" ht="12.75">
      <c r="A26" t="s">
        <v>34</v>
      </c>
      <c r="B26" s="49">
        <v>0.1667146</v>
      </c>
      <c r="C26" s="49">
        <v>0.4038544</v>
      </c>
      <c r="D26" s="49">
        <v>-0.08593989</v>
      </c>
      <c r="E26" s="49">
        <v>-0.06209923</v>
      </c>
      <c r="F26" s="49">
        <v>2.244737</v>
      </c>
      <c r="G26" s="49">
        <v>0.3854554</v>
      </c>
    </row>
    <row r="27" spans="1:7" ht="12.75">
      <c r="A27" t="s">
        <v>35</v>
      </c>
      <c r="B27" s="49">
        <v>0.136051</v>
      </c>
      <c r="C27" s="49">
        <v>-0.2694089</v>
      </c>
      <c r="D27" s="49">
        <v>-0.09863439</v>
      </c>
      <c r="E27" s="49">
        <v>-0.1597514</v>
      </c>
      <c r="F27" s="49">
        <v>0.3055281</v>
      </c>
      <c r="G27" s="49">
        <v>-0.06649607</v>
      </c>
    </row>
    <row r="28" spans="1:7" ht="12.75">
      <c r="A28" t="s">
        <v>36</v>
      </c>
      <c r="B28" s="49">
        <v>-0.1267356</v>
      </c>
      <c r="C28" s="49">
        <v>0.2008779</v>
      </c>
      <c r="D28" s="49">
        <v>0.1786335</v>
      </c>
      <c r="E28" s="49">
        <v>0.2373569</v>
      </c>
      <c r="F28" s="49">
        <v>0.1239356</v>
      </c>
      <c r="G28" s="49">
        <v>0.1465505</v>
      </c>
    </row>
    <row r="29" spans="1:7" ht="12.75">
      <c r="A29" t="s">
        <v>37</v>
      </c>
      <c r="B29" s="49">
        <v>0.05942957</v>
      </c>
      <c r="C29" s="49">
        <v>0.1031732</v>
      </c>
      <c r="D29" s="49">
        <v>-0.06400579</v>
      </c>
      <c r="E29" s="49">
        <v>-0.01754478</v>
      </c>
      <c r="F29" s="49">
        <v>0.01004338</v>
      </c>
      <c r="G29" s="49">
        <v>0.01517093</v>
      </c>
    </row>
    <row r="30" spans="1:7" ht="12.75">
      <c r="A30" t="s">
        <v>38</v>
      </c>
      <c r="B30" s="49">
        <v>0.08504808</v>
      </c>
      <c r="C30" s="49">
        <v>0.05867121</v>
      </c>
      <c r="D30" s="49">
        <v>-0.03006868</v>
      </c>
      <c r="E30" s="49">
        <v>0.001961532</v>
      </c>
      <c r="F30" s="49">
        <v>0.3108476</v>
      </c>
      <c r="G30" s="49">
        <v>0.06114584</v>
      </c>
    </row>
    <row r="31" spans="1:7" ht="12.75">
      <c r="A31" t="s">
        <v>39</v>
      </c>
      <c r="B31" s="49">
        <v>-0.01900745</v>
      </c>
      <c r="C31" s="49">
        <v>0.02409288</v>
      </c>
      <c r="D31" s="49">
        <v>-0.01051724</v>
      </c>
      <c r="E31" s="49">
        <v>-0.02145979</v>
      </c>
      <c r="F31" s="49">
        <v>0.03109742</v>
      </c>
      <c r="G31" s="49">
        <v>-0.0004997725</v>
      </c>
    </row>
    <row r="32" spans="1:7" ht="12.75">
      <c r="A32" t="s">
        <v>40</v>
      </c>
      <c r="B32" s="49">
        <v>-0.001847494</v>
      </c>
      <c r="C32" s="49">
        <v>0.01860032</v>
      </c>
      <c r="D32" s="49">
        <v>0.02078797</v>
      </c>
      <c r="E32" s="49">
        <v>0.00984514</v>
      </c>
      <c r="F32" s="49">
        <v>0.01047928</v>
      </c>
      <c r="G32" s="49">
        <v>0.01296637</v>
      </c>
    </row>
    <row r="33" spans="1:7" ht="12.75">
      <c r="A33" t="s">
        <v>41</v>
      </c>
      <c r="B33" s="49">
        <v>0.1530269</v>
      </c>
      <c r="C33" s="49">
        <v>0.1172183</v>
      </c>
      <c r="D33" s="49">
        <v>0.118473</v>
      </c>
      <c r="E33" s="49">
        <v>0.1083824</v>
      </c>
      <c r="F33" s="49">
        <v>0.1040471</v>
      </c>
      <c r="G33" s="49">
        <v>0.1188285</v>
      </c>
    </row>
    <row r="34" spans="1:7" ht="12.75">
      <c r="A34" t="s">
        <v>42</v>
      </c>
      <c r="B34" s="49">
        <v>-0.01924972</v>
      </c>
      <c r="C34" s="49">
        <v>-0.01351305</v>
      </c>
      <c r="D34" s="49">
        <v>-0.003469596</v>
      </c>
      <c r="E34" s="49">
        <v>-0.000430832</v>
      </c>
      <c r="F34" s="49">
        <v>-0.01969003</v>
      </c>
      <c r="G34" s="49">
        <v>-0.009638736</v>
      </c>
    </row>
    <row r="35" spans="1:7" ht="12.75">
      <c r="A35" t="s">
        <v>43</v>
      </c>
      <c r="B35" s="49">
        <v>-0.005550923</v>
      </c>
      <c r="C35" s="49">
        <v>-0.001731765</v>
      </c>
      <c r="D35" s="49">
        <v>-0.00503802</v>
      </c>
      <c r="E35" s="49">
        <v>-0.005935012</v>
      </c>
      <c r="F35" s="49">
        <v>0.000754447</v>
      </c>
      <c r="G35" s="49">
        <v>-0.003759739</v>
      </c>
    </row>
    <row r="36" spans="1:6" ht="12.75">
      <c r="A36" t="s">
        <v>44</v>
      </c>
      <c r="B36" s="49">
        <v>22.17102</v>
      </c>
      <c r="C36" s="49">
        <v>22.16797</v>
      </c>
      <c r="D36" s="49">
        <v>22.18018</v>
      </c>
      <c r="E36" s="49">
        <v>22.17712</v>
      </c>
      <c r="F36" s="49">
        <v>22.18628</v>
      </c>
    </row>
    <row r="37" spans="1:6" ht="12.75">
      <c r="A37" t="s">
        <v>45</v>
      </c>
      <c r="B37" s="49">
        <v>0.3509522</v>
      </c>
      <c r="C37" s="49">
        <v>0.3265381</v>
      </c>
      <c r="D37" s="49">
        <v>0.3219605</v>
      </c>
      <c r="E37" s="49">
        <v>0.3168742</v>
      </c>
      <c r="F37" s="49">
        <v>0.3158569</v>
      </c>
    </row>
    <row r="38" spans="1:7" ht="12.75">
      <c r="A38" t="s">
        <v>54</v>
      </c>
      <c r="B38" s="49">
        <v>0.0003118476</v>
      </c>
      <c r="C38" s="49">
        <v>6.001371E-05</v>
      </c>
      <c r="D38" s="49">
        <v>-0.0001638424</v>
      </c>
      <c r="E38" s="49">
        <v>-0.0002299347</v>
      </c>
      <c r="F38" s="49">
        <v>0.0002644121</v>
      </c>
      <c r="G38" s="49">
        <v>0.0002194839</v>
      </c>
    </row>
    <row r="39" spans="1:7" ht="12.75">
      <c r="A39" t="s">
        <v>55</v>
      </c>
      <c r="B39" s="49">
        <v>0.0001415089</v>
      </c>
      <c r="C39" s="49">
        <v>-3.425725E-05</v>
      </c>
      <c r="D39" s="49">
        <v>-2.161846E-05</v>
      </c>
      <c r="E39" s="49">
        <v>-6.503585E-05</v>
      </c>
      <c r="F39" s="49">
        <v>5.833266E-05</v>
      </c>
      <c r="G39" s="49">
        <v>0.00111917</v>
      </c>
    </row>
    <row r="40" spans="2:5" ht="12.75">
      <c r="B40" t="s">
        <v>46</v>
      </c>
      <c r="C40">
        <v>-0.003754</v>
      </c>
      <c r="D40" t="s">
        <v>47</v>
      </c>
      <c r="E40">
        <v>3.117491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0.0003118476923664064</v>
      </c>
      <c r="C50">
        <f>-0.017/(C7*C7+C22*C22)*(C21*C22+C6*C7)</f>
        <v>6.0013721883542915E-05</v>
      </c>
      <c r="D50">
        <f>-0.017/(D7*D7+D22*D22)*(D21*D22+D6*D7)</f>
        <v>-0.00016384241955849294</v>
      </c>
      <c r="E50">
        <f>-0.017/(E7*E7+E22*E22)*(E21*E22+E6*E7)</f>
        <v>-0.00022993460072051491</v>
      </c>
      <c r="F50">
        <f>-0.017/(F7*F7+F22*F22)*(F21*F22+F6*F7)</f>
        <v>0.0002644120361524611</v>
      </c>
      <c r="G50">
        <f>(B50*B$4+C50*C$4+D50*D$4+E50*E$4+F50*F$4)/SUM(B$4:F$4)</f>
        <v>1.986580540538462E-07</v>
      </c>
    </row>
    <row r="51" spans="1:7" ht="12.75">
      <c r="A51" t="s">
        <v>58</v>
      </c>
      <c r="B51">
        <f>-0.017/(B7*B7+B22*B22)*(B21*B7-B6*B22)</f>
        <v>0.0001415088738633745</v>
      </c>
      <c r="C51">
        <f>-0.017/(C7*C7+C22*C22)*(C21*C7-C6*C22)</f>
        <v>-3.4257257855905005E-05</v>
      </c>
      <c r="D51">
        <f>-0.017/(D7*D7+D22*D22)*(D21*D7-D6*D22)</f>
        <v>-2.16184619502437E-05</v>
      </c>
      <c r="E51">
        <f>-0.017/(E7*E7+E22*E22)*(E21*E7-E6*E22)</f>
        <v>-6.503585533161026E-05</v>
      </c>
      <c r="F51">
        <f>-0.017/(F7*F7+F22*F22)*(F21*F7-F6*F22)</f>
        <v>5.833264771996661E-05</v>
      </c>
      <c r="G51">
        <f>(B51*B$4+C51*C$4+D51*D$4+E51*E$4+F51*F$4)/SUM(B$4:F$4)</f>
        <v>-7.978415566304148E-07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9999.919357067563</v>
      </c>
      <c r="C62">
        <f>C7+(2/0.017)*(C8*C50-C23*C51)</f>
        <v>10000.001720687056</v>
      </c>
      <c r="D62">
        <f>D7+(2/0.017)*(D8*D50-D23*D51)</f>
        <v>9999.98671895074</v>
      </c>
      <c r="E62">
        <f>E7+(2/0.017)*(E8*E50-E23*E51)</f>
        <v>10000.047050869993</v>
      </c>
      <c r="F62">
        <f>F7+(2/0.017)*(F8*F50-F23*F51)</f>
        <v>9999.790353464261</v>
      </c>
    </row>
    <row r="63" spans="1:6" ht="12.75">
      <c r="A63" t="s">
        <v>66</v>
      </c>
      <c r="B63">
        <f>B8+(3/0.017)*(B9*B50-B24*B51)</f>
        <v>-1.083762571465225</v>
      </c>
      <c r="C63">
        <f>C8+(3/0.017)*(C9*C50-C24*C51)</f>
        <v>0.9349344671841289</v>
      </c>
      <c r="D63">
        <f>D8+(3/0.017)*(D9*D50-D24*D51)</f>
        <v>0.5177560940906165</v>
      </c>
      <c r="E63">
        <f>E8+(3/0.017)*(E9*E50-E24*E51)</f>
        <v>-1.7916328755391182</v>
      </c>
      <c r="F63">
        <f>F8+(3/0.017)*(F9*F50-F24*F51)</f>
        <v>-5.789001697272435</v>
      </c>
    </row>
    <row r="64" spans="1:6" ht="12.75">
      <c r="A64" t="s">
        <v>67</v>
      </c>
      <c r="B64">
        <f>B9+(4/0.017)*(B10*B50-B25*B51)</f>
        <v>-0.3334197700464835</v>
      </c>
      <c r="C64">
        <f>C9+(4/0.017)*(C10*C50-C25*C51)</f>
        <v>-0.41799676010281267</v>
      </c>
      <c r="D64">
        <f>D9+(4/0.017)*(D10*D50-D25*D51)</f>
        <v>-0.16071412940889787</v>
      </c>
      <c r="E64">
        <f>E9+(4/0.017)*(E10*E50-E25*E51)</f>
        <v>-0.5953683640480674</v>
      </c>
      <c r="F64">
        <f>F9+(4/0.017)*(F10*F50-F25*F51)</f>
        <v>-1.473032366822516</v>
      </c>
    </row>
    <row r="65" spans="1:6" ht="12.75">
      <c r="A65" t="s">
        <v>68</v>
      </c>
      <c r="B65">
        <f>B10+(5/0.017)*(B11*B50-B26*B51)</f>
        <v>-0.5578491223280825</v>
      </c>
      <c r="C65">
        <f>C10+(5/0.017)*(C11*C50-C26*C51)</f>
        <v>-0.3743799106428886</v>
      </c>
      <c r="D65">
        <f>D10+(5/0.017)*(D11*D50-D26*D51)</f>
        <v>0.09494706908046034</v>
      </c>
      <c r="E65">
        <f>E10+(5/0.017)*(E11*E50-E26*E51)</f>
        <v>0.015299117157674999</v>
      </c>
      <c r="F65">
        <f>F10+(5/0.017)*(F11*F50-F26*F51)</f>
        <v>0.18463430317604212</v>
      </c>
    </row>
    <row r="66" spans="1:6" ht="12.75">
      <c r="A66" t="s">
        <v>69</v>
      </c>
      <c r="B66">
        <f>B11+(6/0.017)*(B12*B50-B27*B51)</f>
        <v>1.7677526561896206</v>
      </c>
      <c r="C66">
        <f>C11+(6/0.017)*(C12*C50-C27*C51)</f>
        <v>0.5827378107435937</v>
      </c>
      <c r="D66">
        <f>D11+(6/0.017)*(D12*D50-D27*D51)</f>
        <v>1.2518597785550372</v>
      </c>
      <c r="E66">
        <f>E11+(6/0.017)*(E12*E50-E27*E51)</f>
        <v>0.9066341833697401</v>
      </c>
      <c r="F66">
        <f>F11+(6/0.017)*(F12*F50-F27*F51)</f>
        <v>13.067791256408853</v>
      </c>
    </row>
    <row r="67" spans="1:6" ht="12.75">
      <c r="A67" t="s">
        <v>70</v>
      </c>
      <c r="B67">
        <f>B12+(7/0.017)*(B13*B50-B28*B51)</f>
        <v>0.01991640445454329</v>
      </c>
      <c r="C67">
        <f>C12+(7/0.017)*(C13*C50-C28*C51)</f>
        <v>0.2569704365354052</v>
      </c>
      <c r="D67">
        <f>D12+(7/0.017)*(D13*D50-D28*D51)</f>
        <v>0.18206331862010325</v>
      </c>
      <c r="E67">
        <f>E12+(7/0.017)*(E13*E50-E28*E51)</f>
        <v>-0.3897300842782579</v>
      </c>
      <c r="F67">
        <f>F12+(7/0.017)*(F13*F50-F28*F51)</f>
        <v>-0.4766536819151516</v>
      </c>
    </row>
    <row r="68" spans="1:6" ht="12.75">
      <c r="A68" t="s">
        <v>71</v>
      </c>
      <c r="B68">
        <f>B13+(8/0.017)*(B14*B50-B29*B51)</f>
        <v>-0.10200440220292492</v>
      </c>
      <c r="C68">
        <f>C13+(8/0.017)*(C14*C50-C29*C51)</f>
        <v>-0.22060986248088185</v>
      </c>
      <c r="D68">
        <f>D13+(8/0.017)*(D14*D50-D29*D51)</f>
        <v>-0.03395403198750473</v>
      </c>
      <c r="E68">
        <f>E13+(8/0.017)*(E14*E50-E29*E51)</f>
        <v>-0.1287996368648002</v>
      </c>
      <c r="F68">
        <f>F13+(8/0.017)*(F14*F50-F29*F51)</f>
        <v>-0.1275589007751568</v>
      </c>
    </row>
    <row r="69" spans="1:6" ht="12.75">
      <c r="A69" t="s">
        <v>72</v>
      </c>
      <c r="B69">
        <f>B14+(9/0.017)*(B15*B50-B30*B51)</f>
        <v>-0.03861448345069353</v>
      </c>
      <c r="C69">
        <f>C14+(9/0.017)*(C15*C50-C30*C51)</f>
        <v>-0.002220397762719597</v>
      </c>
      <c r="D69">
        <f>D14+(9/0.017)*(D15*D50-D30*D51)</f>
        <v>0.08206134982400688</v>
      </c>
      <c r="E69">
        <f>E14+(9/0.017)*(E15*E50-E30*E51)</f>
        <v>0.01833768928472416</v>
      </c>
      <c r="F69">
        <f>F14+(9/0.017)*(F15*F50-F30*F51)</f>
        <v>0.11712245498721749</v>
      </c>
    </row>
    <row r="70" spans="1:6" ht="12.75">
      <c r="A70" t="s">
        <v>73</v>
      </c>
      <c r="B70">
        <f>B15+(10/0.017)*(B16*B50-B31*B51)</f>
        <v>-0.333456143354704</v>
      </c>
      <c r="C70">
        <f>C15+(10/0.017)*(C16*C50-C31*C51)</f>
        <v>-0.06796478438175076</v>
      </c>
      <c r="D70">
        <f>D15+(10/0.017)*(D16*D50-D31*D51)</f>
        <v>-0.012471594819289332</v>
      </c>
      <c r="E70">
        <f>E15+(10/0.017)*(E16*E50-E31*E51)</f>
        <v>-0.07646127187917652</v>
      </c>
      <c r="F70">
        <f>F15+(10/0.017)*(F16*F50-F31*F51)</f>
        <v>-0.3614437779838227</v>
      </c>
    </row>
    <row r="71" spans="1:6" ht="12.75">
      <c r="A71" t="s">
        <v>74</v>
      </c>
      <c r="B71">
        <f>B16+(11/0.017)*(B17*B50-B32*B51)</f>
        <v>-0.0006395342964519591</v>
      </c>
      <c r="C71">
        <f>C16+(11/0.017)*(C17*C50-C32*C51)</f>
        <v>-0.004523520528752253</v>
      </c>
      <c r="D71">
        <f>D16+(11/0.017)*(D17*D50-D32*D51)</f>
        <v>-0.02514052917769166</v>
      </c>
      <c r="E71">
        <f>E16+(11/0.017)*(E17*E50-E32*E51)</f>
        <v>-0.018315128586608262</v>
      </c>
      <c r="F71">
        <f>F16+(11/0.017)*(F17*F50-F32*F51)</f>
        <v>-0.05851676832778468</v>
      </c>
    </row>
    <row r="72" spans="1:6" ht="12.75">
      <c r="A72" t="s">
        <v>75</v>
      </c>
      <c r="B72">
        <f>B17+(12/0.017)*(B18*B50-B33*B51)</f>
        <v>-0.06814254347867992</v>
      </c>
      <c r="C72">
        <f>C17+(12/0.017)*(C18*C50-C33*C51)</f>
        <v>-0.05438155410369176</v>
      </c>
      <c r="D72">
        <f>D17+(12/0.017)*(D18*D50-D33*D51)</f>
        <v>-0.05850287343961391</v>
      </c>
      <c r="E72">
        <f>E17+(12/0.017)*(E18*E50-E33*E51)</f>
        <v>-0.04906830792411243</v>
      </c>
      <c r="F72">
        <f>F17+(12/0.017)*(F18*F50-F33*F51)</f>
        <v>-0.050735095059497956</v>
      </c>
    </row>
    <row r="73" spans="1:6" ht="12.75">
      <c r="A73" t="s">
        <v>76</v>
      </c>
      <c r="B73">
        <f>B18+(13/0.017)*(B19*B50-B34*B51)</f>
        <v>0.012179038978514238</v>
      </c>
      <c r="C73">
        <f>C18+(13/0.017)*(C19*C50-C34*C51)</f>
        <v>0.007733556733225535</v>
      </c>
      <c r="D73">
        <f>D18+(13/0.017)*(D19*D50-D34*D51)</f>
        <v>0.015459011753452795</v>
      </c>
      <c r="E73">
        <f>E18+(13/0.017)*(E19*E50-E34*E51)</f>
        <v>0.042853702211677</v>
      </c>
      <c r="F73">
        <f>F18+(13/0.017)*(F19*F50-F34*F51)</f>
        <v>-0.002855117937831865</v>
      </c>
    </row>
    <row r="74" spans="1:6" ht="12.75">
      <c r="A74" t="s">
        <v>77</v>
      </c>
      <c r="B74">
        <f>B19+(14/0.017)*(B20*B50-B35*B51)</f>
        <v>-0.20967526537628492</v>
      </c>
      <c r="C74">
        <f>C19+(14/0.017)*(C20*C50-C35*C51)</f>
        <v>-0.1996929890029408</v>
      </c>
      <c r="D74">
        <f>D19+(14/0.017)*(D20*D50-D35*D51)</f>
        <v>-0.21537781857209812</v>
      </c>
      <c r="E74">
        <f>E19+(14/0.017)*(E20*E50-E35*E51)</f>
        <v>-0.2084694901810843</v>
      </c>
      <c r="F74">
        <f>F19+(14/0.017)*(F20*F50-F35*F51)</f>
        <v>-0.1488985840517934</v>
      </c>
    </row>
    <row r="75" spans="1:6" ht="12.75">
      <c r="A75" t="s">
        <v>78</v>
      </c>
      <c r="B75" s="49">
        <f>B20</f>
        <v>-0.006472546</v>
      </c>
      <c r="C75" s="49">
        <f>C20</f>
        <v>-0.0002697666</v>
      </c>
      <c r="D75" s="49">
        <f>D20</f>
        <v>-0.002227656</v>
      </c>
      <c r="E75" s="49">
        <f>E20</f>
        <v>0.0007827359</v>
      </c>
      <c r="F75" s="49">
        <f>F20</f>
        <v>-0.0008957082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114.4638834072725</v>
      </c>
      <c r="C82">
        <f>C22+(2/0.017)*(C8*C51+C23*C50)</f>
        <v>77.46705066984681</v>
      </c>
      <c r="D82">
        <f>D22+(2/0.017)*(D8*D51+D23*D50)</f>
        <v>-16.24976533684013</v>
      </c>
      <c r="E82">
        <f>E22+(2/0.017)*(E8*E51+E23*E50)</f>
        <v>-76.99595515459642</v>
      </c>
      <c r="F82">
        <f>F22+(2/0.017)*(F8*F51+F23*F50)</f>
        <v>-97.40893015784583</v>
      </c>
    </row>
    <row r="83" spans="1:6" ht="12.75">
      <c r="A83" t="s">
        <v>81</v>
      </c>
      <c r="B83">
        <f>B23+(3/0.017)*(B9*B51+B24*B50)</f>
        <v>2.332844983771035</v>
      </c>
      <c r="C83">
        <f>C23+(3/0.017)*(C9*C51+C24*C50)</f>
        <v>-1.1413269188272255</v>
      </c>
      <c r="D83">
        <f>D23+(3/0.017)*(D9*D51+D24*D50)</f>
        <v>-1.39197351398902</v>
      </c>
      <c r="E83">
        <f>E23+(3/0.017)*(E9*E51+E24*E50)</f>
        <v>-0.4921765715640887</v>
      </c>
      <c r="F83">
        <f>F23+(3/0.017)*(F9*F51+F24*F50)</f>
        <v>4.739620768032105</v>
      </c>
    </row>
    <row r="84" spans="1:6" ht="12.75">
      <c r="A84" t="s">
        <v>82</v>
      </c>
      <c r="B84">
        <f>B24+(4/0.017)*(B10*B51+B25*B50)</f>
        <v>-1.3288105303218194</v>
      </c>
      <c r="C84">
        <f>C24+(4/0.017)*(C10*C51+C25*C50)</f>
        <v>3.5304210649518137</v>
      </c>
      <c r="D84">
        <f>D24+(4/0.017)*(D10*D51+D25*D50)</f>
        <v>1.085497749887831</v>
      </c>
      <c r="E84">
        <f>E24+(4/0.017)*(E10*E51+E25*E50)</f>
        <v>2.851088304211835</v>
      </c>
      <c r="F84">
        <f>F24+(4/0.017)*(F10*F51+F25*F50)</f>
        <v>1.331750765369879</v>
      </c>
    </row>
    <row r="85" spans="1:6" ht="12.75">
      <c r="A85" t="s">
        <v>83</v>
      </c>
      <c r="B85">
        <f>B25+(5/0.017)*(B11*B51+B26*B50)</f>
        <v>0.6414116724762472</v>
      </c>
      <c r="C85">
        <f>C25+(5/0.017)*(C11*C51+C26*C50)</f>
        <v>-0.11783670943751487</v>
      </c>
      <c r="D85">
        <f>D25+(5/0.017)*(D11*D51+D26*D50)</f>
        <v>-0.6190474075519518</v>
      </c>
      <c r="E85">
        <f>E25+(5/0.017)*(E11*E51+E26*E50)</f>
        <v>-0.36249751320259566</v>
      </c>
      <c r="F85">
        <f>F25+(5/0.017)*(F11*F51+F26*F50)</f>
        <v>-1.8897927634027665</v>
      </c>
    </row>
    <row r="86" spans="1:6" ht="12.75">
      <c r="A86" t="s">
        <v>84</v>
      </c>
      <c r="B86">
        <f>B26+(6/0.017)*(B12*B51+B27*B50)</f>
        <v>0.18296565881483612</v>
      </c>
      <c r="C86">
        <f>C26+(6/0.017)*(C12*C51+C27*C50)</f>
        <v>0.3950088465131869</v>
      </c>
      <c r="D86">
        <f>D26+(6/0.017)*(D12*D51+D27*D50)</f>
        <v>-0.08159927825049082</v>
      </c>
      <c r="E86">
        <f>E26+(6/0.017)*(E12*E51+E27*E50)</f>
        <v>-0.03976644455301426</v>
      </c>
      <c r="F86">
        <f>F26+(6/0.017)*(F12*F51+F27*F50)</f>
        <v>2.2638318296394506</v>
      </c>
    </row>
    <row r="87" spans="1:6" ht="12.75">
      <c r="A87" t="s">
        <v>85</v>
      </c>
      <c r="B87">
        <f>B27+(7/0.017)*(B13*B51+B28*B50)</f>
        <v>0.11386360600026835</v>
      </c>
      <c r="C87">
        <f>C27+(7/0.017)*(C13*C51+C28*C50)</f>
        <v>-0.2613099734397239</v>
      </c>
      <c r="D87">
        <f>D27+(7/0.017)*(D13*D51+D28*D50)</f>
        <v>-0.11044500200580759</v>
      </c>
      <c r="E87">
        <f>E27+(7/0.017)*(E13*E51+E28*E50)</f>
        <v>-0.17881428633048177</v>
      </c>
      <c r="F87">
        <f>F27+(7/0.017)*(F13*F51+F28*F50)</f>
        <v>0.3154381046448614</v>
      </c>
    </row>
    <row r="88" spans="1:6" ht="12.75">
      <c r="A88" t="s">
        <v>86</v>
      </c>
      <c r="B88">
        <f>B28+(8/0.017)*(B14*B51+B29*B50)</f>
        <v>-0.11645264226569493</v>
      </c>
      <c r="C88">
        <f>C28+(8/0.017)*(C14*C51+C29*C50)</f>
        <v>0.20380962948932743</v>
      </c>
      <c r="D88">
        <f>D28+(8/0.017)*(D14*D51+D29*D50)</f>
        <v>0.18274375718243674</v>
      </c>
      <c r="E88">
        <f>E28+(8/0.017)*(E14*E51+E29*E50)</f>
        <v>0.2389913800097044</v>
      </c>
      <c r="F88">
        <f>F28+(8/0.017)*(F14*F51+F29*F50)</f>
        <v>0.13001919952450663</v>
      </c>
    </row>
    <row r="89" spans="1:6" ht="12.75">
      <c r="A89" t="s">
        <v>87</v>
      </c>
      <c r="B89">
        <f>B29+(9/0.017)*(B15*B51+B30*B50)</f>
        <v>0.04819876897501886</v>
      </c>
      <c r="C89">
        <f>C29+(9/0.017)*(C15*C51+C30*C50)</f>
        <v>0.10627700828550682</v>
      </c>
      <c r="D89">
        <f>D29+(9/0.017)*(D15*D51+D30*D50)</f>
        <v>-0.06122116171298251</v>
      </c>
      <c r="E89">
        <f>E29+(9/0.017)*(E15*E51+E30*E50)</f>
        <v>-0.015055246816803735</v>
      </c>
      <c r="F89">
        <f>F29+(9/0.017)*(F15*F51+F30*F50)</f>
        <v>0.04266452164745151</v>
      </c>
    </row>
    <row r="90" spans="1:6" ht="12.75">
      <c r="A90" t="s">
        <v>88</v>
      </c>
      <c r="B90">
        <f>B30+(10/0.017)*(B16*B51+B31*B50)</f>
        <v>0.0826031651187115</v>
      </c>
      <c r="C90">
        <f>C30+(10/0.017)*(C16*C51+C31*C50)</f>
        <v>0.059575860019978805</v>
      </c>
      <c r="D90">
        <f>D30+(10/0.017)*(D16*D51+D31*D50)</f>
        <v>-0.02864854526697168</v>
      </c>
      <c r="E90">
        <f>E30+(10/0.017)*(E16*E51+E31*E50)</f>
        <v>0.005882397495115174</v>
      </c>
      <c r="F90">
        <f>F30+(10/0.017)*(F16*F51+F31*F50)</f>
        <v>0.3139915955675475</v>
      </c>
    </row>
    <row r="91" spans="1:6" ht="12.75">
      <c r="A91" t="s">
        <v>89</v>
      </c>
      <c r="B91">
        <f>B31+(11/0.017)*(B17*B51+B32*B50)</f>
        <v>-0.025426504420163986</v>
      </c>
      <c r="C91">
        <f>C31+(11/0.017)*(C17*C51+C32*C50)</f>
        <v>0.026099650700614353</v>
      </c>
      <c r="D91">
        <f>D31+(11/0.017)*(D17*D51+D32*D50)</f>
        <v>-0.011858841768834227</v>
      </c>
      <c r="E91">
        <f>E31+(11/0.017)*(E17*E51+E32*E50)</f>
        <v>-0.02069332539659587</v>
      </c>
      <c r="F91">
        <f>F31+(11/0.017)*(F17*F51+F32*F50)</f>
        <v>0.030951583549779775</v>
      </c>
    </row>
    <row r="92" spans="1:6" ht="12.75">
      <c r="A92" t="s">
        <v>90</v>
      </c>
      <c r="B92">
        <f>B32+(12/0.017)*(B18*B51+B33*B50)</f>
        <v>0.037816858321821994</v>
      </c>
      <c r="C92">
        <f>C32+(12/0.017)*(C18*C51+C33*C50)</f>
        <v>0.02314888248150502</v>
      </c>
      <c r="D92">
        <f>D32+(12/0.017)*(D18*D51+D33*D50)</f>
        <v>0.007261571033376003</v>
      </c>
      <c r="E92">
        <f>E32+(12/0.017)*(E18*E51+E33*E50)</f>
        <v>-0.00803534075392553</v>
      </c>
      <c r="F92">
        <f>F32+(12/0.017)*(F18*F51+F33*F50)</f>
        <v>0.03098305336481021</v>
      </c>
    </row>
    <row r="93" spans="1:6" ht="12.75">
      <c r="A93" t="s">
        <v>91</v>
      </c>
      <c r="B93">
        <f>B33+(13/0.017)*(B19*B51+B34*B50)</f>
        <v>0.12585674076518416</v>
      </c>
      <c r="C93">
        <f>C33+(13/0.017)*(C19*C51+C34*C50)</f>
        <v>0.12182782116306284</v>
      </c>
      <c r="D93">
        <f>D33+(13/0.017)*(D19*D51+D34*D50)</f>
        <v>0.12247177179105756</v>
      </c>
      <c r="E93">
        <f>E33+(13/0.017)*(E19*E51+E34*E50)</f>
        <v>0.11880284992894993</v>
      </c>
      <c r="F93">
        <f>F33+(13/0.017)*(F19*F51+F34*F50)</f>
        <v>0.09343417669920229</v>
      </c>
    </row>
    <row r="94" spans="1:6" ht="12.75">
      <c r="A94" t="s">
        <v>92</v>
      </c>
      <c r="B94">
        <f>B34+(14/0.017)*(B20*B51+B35*B50)</f>
        <v>-0.02142957371350559</v>
      </c>
      <c r="C94">
        <f>C34+(14/0.017)*(C20*C51+C35*C50)</f>
        <v>-0.01359102851690633</v>
      </c>
      <c r="D94">
        <f>D34+(14/0.017)*(D20*D51+D35*D50)</f>
        <v>-0.002750160802187274</v>
      </c>
      <c r="E94">
        <f>E34+(14/0.017)*(E20*E51+E35*E50)</f>
        <v>0.0006510869423709938</v>
      </c>
      <c r="F94">
        <f>F34+(14/0.017)*(F20*F51+F35*F50)</f>
        <v>-0.019568776958136424</v>
      </c>
    </row>
    <row r="95" spans="1:6" ht="12.75">
      <c r="A95" t="s">
        <v>93</v>
      </c>
      <c r="B95" s="49">
        <f>B35</f>
        <v>-0.005550923</v>
      </c>
      <c r="C95" s="49">
        <f>C35</f>
        <v>-0.001731765</v>
      </c>
      <c r="D95" s="49">
        <f>D35</f>
        <v>-0.00503802</v>
      </c>
      <c r="E95" s="49">
        <f>E35</f>
        <v>-0.005935012</v>
      </c>
      <c r="F95" s="49">
        <f>F35</f>
        <v>0.000754447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-1.0837713113148886</v>
      </c>
      <c r="C103">
        <f>C63*10000/C62</f>
        <v>0.934934306311193</v>
      </c>
      <c r="D103">
        <f>D63*10000/D62</f>
        <v>0.5177567817259487</v>
      </c>
      <c r="E103">
        <f>E63*10000/E62</f>
        <v>-1.7916244457902308</v>
      </c>
      <c r="F103">
        <f>F63*10000/F62</f>
        <v>-5.7891230642319735</v>
      </c>
      <c r="G103">
        <f>AVERAGE(C103:E103)</f>
        <v>-0.11297778591769636</v>
      </c>
      <c r="H103">
        <f>STDEV(C103:E103)</f>
        <v>1.4686389032981118</v>
      </c>
      <c r="I103">
        <f>(B103*B4+C103*C4+D103*D4+E103*E4+F103*F4)/SUM(B4:F4)</f>
        <v>-1.0108631234073733</v>
      </c>
      <c r="K103">
        <f>(LN(H103)+LN(H123))/2-LN(K114*K115^3)</f>
        <v>-4.069913795134398</v>
      </c>
    </row>
    <row r="104" spans="1:11" ht="12.75">
      <c r="A104" t="s">
        <v>67</v>
      </c>
      <c r="B104">
        <f>B64*10000/B62</f>
        <v>-0.3334224588629658</v>
      </c>
      <c r="C104">
        <f>C64*10000/C62</f>
        <v>-0.41799668817866353</v>
      </c>
      <c r="D104">
        <f>D64*10000/D62</f>
        <v>-0.16071434285440828</v>
      </c>
      <c r="E104">
        <f>E64*10000/E62</f>
        <v>-0.595365562801298</v>
      </c>
      <c r="F104">
        <f>F64*10000/F62</f>
        <v>-1.4730632490832256</v>
      </c>
      <c r="G104">
        <f>AVERAGE(C104:E104)</f>
        <v>-0.3913588646114567</v>
      </c>
      <c r="H104">
        <f>STDEV(C104:E104)</f>
        <v>0.21854656479484655</v>
      </c>
      <c r="I104">
        <f>(B104*B4+C104*C4+D104*D4+E104*E4+F104*F4)/SUM(B4:F4)</f>
        <v>-0.527296290317687</v>
      </c>
      <c r="K104">
        <f>(LN(H104)+LN(H124))/2-LN(K114*K115^4)</f>
        <v>-3.9312526572759654</v>
      </c>
    </row>
    <row r="105" spans="1:11" ht="12.75">
      <c r="A105" t="s">
        <v>68</v>
      </c>
      <c r="B105">
        <f>B65*10000/B62</f>
        <v>-0.5578536210232694</v>
      </c>
      <c r="C105">
        <f>C65*10000/C62</f>
        <v>-0.3743798462238331</v>
      </c>
      <c r="D105">
        <f>D65*10000/D62</f>
        <v>0.09494719518029797</v>
      </c>
      <c r="E105">
        <f>E65*10000/E62</f>
        <v>0.015299045174336449</v>
      </c>
      <c r="F105">
        <f>F65*10000/F62</f>
        <v>0.18463817405139765</v>
      </c>
      <c r="G105">
        <f>AVERAGE(C105:E105)</f>
        <v>-0.08804453528973288</v>
      </c>
      <c r="H105">
        <f>STDEV(C105:E105)</f>
        <v>0.25115112913470833</v>
      </c>
      <c r="I105">
        <f>(B105*B4+C105*C4+D105*D4+E105*E4+F105*F4)/SUM(B4:F4)</f>
        <v>-0.11977265709293469</v>
      </c>
      <c r="K105">
        <f>(LN(H105)+LN(H125))/2-LN(K114*K115^5)</f>
        <v>-4.0786652006656645</v>
      </c>
    </row>
    <row r="106" spans="1:11" ht="12.75">
      <c r="A106" t="s">
        <v>69</v>
      </c>
      <c r="B106">
        <f>B66*10000/B62</f>
        <v>1.7677669119803854</v>
      </c>
      <c r="C106">
        <f>C66*10000/C62</f>
        <v>0.5827377104726701</v>
      </c>
      <c r="D106">
        <f>D66*10000/D62</f>
        <v>1.2518614411583837</v>
      </c>
      <c r="E106">
        <f>E66*10000/E62</f>
        <v>0.9066299175971017</v>
      </c>
      <c r="F106">
        <f>F66*10000/F62</f>
        <v>13.068065223869153</v>
      </c>
      <c r="G106">
        <f>AVERAGE(C106:E106)</f>
        <v>0.9137430230760518</v>
      </c>
      <c r="H106">
        <f>STDEV(C106:E106)</f>
        <v>0.3346185723235605</v>
      </c>
      <c r="I106">
        <f>(B106*B4+C106*C4+D106*D4+E106*E4+F106*F4)/SUM(B4:F4)</f>
        <v>2.659166300712474</v>
      </c>
      <c r="K106">
        <f>(LN(H106)+LN(H126))/2-LN(K114*K115^6)</f>
        <v>-3.3180413206932533</v>
      </c>
    </row>
    <row r="107" spans="1:11" ht="12.75">
      <c r="A107" t="s">
        <v>70</v>
      </c>
      <c r="B107">
        <f>B67*10000/B62</f>
        <v>0.019916565067564403</v>
      </c>
      <c r="C107">
        <f>C67*10000/C62</f>
        <v>0.2569703923188424</v>
      </c>
      <c r="D107">
        <f>D67*10000/D62</f>
        <v>0.1820635604196147</v>
      </c>
      <c r="E107">
        <f>E67*10000/E62</f>
        <v>-0.38972825057293287</v>
      </c>
      <c r="F107">
        <f>F67*10000/F62</f>
        <v>-0.47666367500396933</v>
      </c>
      <c r="G107">
        <f>AVERAGE(C107:E107)</f>
        <v>0.016435234055174736</v>
      </c>
      <c r="H107">
        <f>STDEV(C107:E107)</f>
        <v>0.353736258461343</v>
      </c>
      <c r="I107">
        <f>(B107*B4+C107*C4+D107*D4+E107*E4+F107*F4)/SUM(B4:F4)</f>
        <v>-0.048822364568613864</v>
      </c>
      <c r="K107">
        <f>(LN(H107)+LN(H127))/2-LN(K114*K115^7)</f>
        <v>-3.3244303935045676</v>
      </c>
    </row>
    <row r="108" spans="1:9" ht="12.75">
      <c r="A108" t="s">
        <v>71</v>
      </c>
      <c r="B108">
        <f>B68*10000/B62</f>
        <v>-0.10200522480297011</v>
      </c>
      <c r="C108">
        <f>C68*10000/C62</f>
        <v>-0.22060982452083489</v>
      </c>
      <c r="D108">
        <f>D68*10000/D62</f>
        <v>-0.033954077082081764</v>
      </c>
      <c r="E108">
        <f>E68*10000/E62</f>
        <v>-0.12879903085415462</v>
      </c>
      <c r="F108">
        <f>F68*10000/F62</f>
        <v>-0.12756157505938726</v>
      </c>
      <c r="G108">
        <f>AVERAGE(C108:E108)</f>
        <v>-0.12778764415235708</v>
      </c>
      <c r="H108">
        <f>STDEV(C108:E108)</f>
        <v>0.09333198374766995</v>
      </c>
      <c r="I108">
        <f>(B108*B4+C108*C4+D108*D4+E108*E4+F108*F4)/SUM(B4:F4)</f>
        <v>-0.12403353740794604</v>
      </c>
    </row>
    <row r="109" spans="1:9" ht="12.75">
      <c r="A109" t="s">
        <v>72</v>
      </c>
      <c r="B109">
        <f>B69*10000/B62</f>
        <v>-0.038614794851722756</v>
      </c>
      <c r="C109">
        <f>C69*10000/C62</f>
        <v>-0.0022203973806586936</v>
      </c>
      <c r="D109">
        <f>D69*10000/D62</f>
        <v>0.08206145881023455</v>
      </c>
      <c r="E109">
        <f>E69*10000/E62</f>
        <v>0.018337603004706667</v>
      </c>
      <c r="F109">
        <f>F69*10000/F62</f>
        <v>0.11712491047039038</v>
      </c>
      <c r="G109">
        <f>AVERAGE(C109:E109)</f>
        <v>0.032726221478094175</v>
      </c>
      <c r="H109">
        <f>STDEV(C109:E109)</f>
        <v>0.04394464787576678</v>
      </c>
      <c r="I109">
        <f>(B109*B4+C109*C4+D109*D4+E109*E4+F109*F4)/SUM(B4:F4)</f>
        <v>0.03364561005298056</v>
      </c>
    </row>
    <row r="110" spans="1:11" ht="12.75">
      <c r="A110" t="s">
        <v>73</v>
      </c>
      <c r="B110">
        <f>B70*10000/B62</f>
        <v>-0.33345883246451374</v>
      </c>
      <c r="C110">
        <f>C70*10000/C62</f>
        <v>-0.0679647726871403</v>
      </c>
      <c r="D110">
        <f>D70*10000/D62</f>
        <v>-0.012471611382897844</v>
      </c>
      <c r="E110">
        <f>E70*10000/E62</f>
        <v>-0.07646091212393294</v>
      </c>
      <c r="F110">
        <f>F70*10000/F62</f>
        <v>-0.3614513556862785</v>
      </c>
      <c r="G110">
        <f>AVERAGE(C110:E110)</f>
        <v>-0.05229909873132369</v>
      </c>
      <c r="H110">
        <f>STDEV(C110:E110)</f>
        <v>0.034752232413172</v>
      </c>
      <c r="I110">
        <f>(B110*B4+C110*C4+D110*D4+E110*E4+F110*F4)/SUM(B4:F4)</f>
        <v>-0.13429015796606286</v>
      </c>
      <c r="K110">
        <f>EXP(AVERAGE(K103:K107))</f>
        <v>0.023648379807939744</v>
      </c>
    </row>
    <row r="111" spans="1:9" ht="12.75">
      <c r="A111" t="s">
        <v>74</v>
      </c>
      <c r="B111">
        <f>B71*10000/B62</f>
        <v>-0.0006395394538856561</v>
      </c>
      <c r="C111">
        <f>C71*10000/C62</f>
        <v>-0.004523519750396065</v>
      </c>
      <c r="D111">
        <f>D71*10000/D62</f>
        <v>-0.02514056256699665</v>
      </c>
      <c r="E111">
        <f>E71*10000/E62</f>
        <v>-0.018315042412740314</v>
      </c>
      <c r="F111">
        <f>F71*10000/F62</f>
        <v>-0.05851799513728057</v>
      </c>
      <c r="G111">
        <f>AVERAGE(C111:E111)</f>
        <v>-0.01599304157671101</v>
      </c>
      <c r="H111">
        <f>STDEV(C111:E111)</f>
        <v>0.010502827216386835</v>
      </c>
      <c r="I111">
        <f>(B111*B4+C111*C4+D111*D4+E111*E4+F111*F4)/SUM(B4:F4)</f>
        <v>-0.019440859185641098</v>
      </c>
    </row>
    <row r="112" spans="1:9" ht="12.75">
      <c r="A112" t="s">
        <v>75</v>
      </c>
      <c r="B112">
        <f>B72*10000/B62</f>
        <v>-0.06814309300456443</v>
      </c>
      <c r="C112">
        <f>C72*10000/C62</f>
        <v>-0.054381544746329745</v>
      </c>
      <c r="D112">
        <f>D72*10000/D62</f>
        <v>-0.058502951137671504</v>
      </c>
      <c r="E112">
        <f>E72*10000/E62</f>
        <v>-0.049068077054541</v>
      </c>
      <c r="F112">
        <f>F72*10000/F62</f>
        <v>-0.050736158725489304</v>
      </c>
      <c r="G112">
        <f>AVERAGE(C112:E112)</f>
        <v>-0.05398419097951409</v>
      </c>
      <c r="H112">
        <f>STDEV(C112:E112)</f>
        <v>0.004729971432591729</v>
      </c>
      <c r="I112">
        <f>(B112*B4+C112*C4+D112*D4+E112*E4+F112*F4)/SUM(B4:F4)</f>
        <v>-0.055602472768369056</v>
      </c>
    </row>
    <row r="113" spans="1:9" ht="12.75">
      <c r="A113" t="s">
        <v>76</v>
      </c>
      <c r="B113">
        <f>B73*10000/B62</f>
        <v>0.01217913719464803</v>
      </c>
      <c r="C113">
        <f>C73*10000/C62</f>
        <v>0.007733555402522668</v>
      </c>
      <c r="D113">
        <f>D73*10000/D62</f>
        <v>0.015459032284669725</v>
      </c>
      <c r="E113">
        <f>E73*10000/E62</f>
        <v>0.04285350058222854</v>
      </c>
      <c r="F113">
        <f>F73*10000/F62</f>
        <v>-0.002855177795645243</v>
      </c>
      <c r="G113">
        <f>AVERAGE(C113:E113)</f>
        <v>0.022015362756473644</v>
      </c>
      <c r="H113">
        <f>STDEV(C113:E113)</f>
        <v>0.018455127723698225</v>
      </c>
      <c r="I113">
        <f>(B113*B4+C113*C4+D113*D4+E113*E4+F113*F4)/SUM(B4:F4)</f>
        <v>0.017269865765989975</v>
      </c>
    </row>
    <row r="114" spans="1:11" ht="12.75">
      <c r="A114" t="s">
        <v>77</v>
      </c>
      <c r="B114">
        <f>B74*10000/B62</f>
        <v>-0.20967695627274674</v>
      </c>
      <c r="C114">
        <f>C74*10000/C62</f>
        <v>-0.19969295464203257</v>
      </c>
      <c r="D114">
        <f>D74*10000/D62</f>
        <v>-0.2153781046168198</v>
      </c>
      <c r="E114">
        <f>E74*10000/E62</f>
        <v>-0.20846850931861136</v>
      </c>
      <c r="F114">
        <f>F74*10000/F62</f>
        <v>-0.14890170572447048</v>
      </c>
      <c r="G114">
        <f>AVERAGE(C114:E114)</f>
        <v>-0.2078465228591546</v>
      </c>
      <c r="H114">
        <f>STDEV(C114:E114)</f>
        <v>0.007861051634463715</v>
      </c>
      <c r="I114">
        <f>(B114*B4+C114*C4+D114*D4+E114*E4+F114*F4)/SUM(B4:F4)</f>
        <v>-0.2002458559492139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-0.0064725981969299086</v>
      </c>
      <c r="C115">
        <f>C75*10000/C62</f>
        <v>-0.0002697665535816183</v>
      </c>
      <c r="D115">
        <f>D75*10000/D62</f>
        <v>-0.0022276589585648364</v>
      </c>
      <c r="E115">
        <f>E75*10000/E62</f>
        <v>0.000782732217176821</v>
      </c>
      <c r="F115">
        <f>F75*10000/F62</f>
        <v>-0.0008957269786058033</v>
      </c>
      <c r="G115">
        <f>AVERAGE(C115:E115)</f>
        <v>-0.0005715644316565446</v>
      </c>
      <c r="H115">
        <f>STDEV(C115:E115)</f>
        <v>0.0015277189620979722</v>
      </c>
      <c r="I115">
        <f>(B115*B4+C115*C4+D115*D4+E115*E4+F115*F4)/SUM(B4:F4)</f>
        <v>-0.0014698302718433739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114.46480648503808</v>
      </c>
      <c r="C122">
        <f>C82*10000/C62</f>
        <v>77.46703734019397</v>
      </c>
      <c r="D122">
        <f>D82*10000/D62</f>
        <v>-16.249786918262185</v>
      </c>
      <c r="E122">
        <f>E82*10000/E62</f>
        <v>-76.99559288363334</v>
      </c>
      <c r="F122">
        <f>F82*10000/F62</f>
        <v>-97.41097234513533</v>
      </c>
      <c r="G122">
        <f>AVERAGE(C122:E122)</f>
        <v>-5.259447487233852</v>
      </c>
      <c r="H122">
        <f>STDEV(C122:E122)</f>
        <v>77.81559422456796</v>
      </c>
      <c r="I122">
        <f>(B122*B4+C122*C4+D122*D4+E122*E4+F122*F4)/SUM(B4:F4)</f>
        <v>-0.19648180876609267</v>
      </c>
    </row>
    <row r="123" spans="1:9" ht="12.75">
      <c r="A123" t="s">
        <v>81</v>
      </c>
      <c r="B123">
        <f>B83*10000/B62</f>
        <v>2.332863796668789</v>
      </c>
      <c r="C123">
        <f>C83*10000/C62</f>
        <v>-1.1413267224406138</v>
      </c>
      <c r="D123">
        <f>D83*10000/D62</f>
        <v>-1.391975362678356</v>
      </c>
      <c r="E123">
        <f>E83*10000/E62</f>
        <v>-0.49217425584139624</v>
      </c>
      <c r="F123">
        <f>F83*10000/F62</f>
        <v>4.739720134622765</v>
      </c>
      <c r="G123">
        <f>AVERAGE(C123:E123)</f>
        <v>-1.0084921136534553</v>
      </c>
      <c r="H123">
        <f>STDEV(C123:E123)</f>
        <v>0.46437515322741235</v>
      </c>
      <c r="I123">
        <f>(B123*B4+C123*C4+D123*D4+E123*E4+F123*F4)/SUM(B4:F4)</f>
        <v>0.24261772644729512</v>
      </c>
    </row>
    <row r="124" spans="1:9" ht="12.75">
      <c r="A124" t="s">
        <v>82</v>
      </c>
      <c r="B124">
        <f>B84*10000/B62</f>
        <v>-1.328821246326018</v>
      </c>
      <c r="C124">
        <f>C84*10000/C62</f>
        <v>3.5304204574769353</v>
      </c>
      <c r="D124">
        <f>D84*10000/D62</f>
        <v>1.0854991915446544</v>
      </c>
      <c r="E124">
        <f>E84*10000/E62</f>
        <v>2.851074889656438</v>
      </c>
      <c r="F124">
        <f>F84*10000/F62</f>
        <v>1.3317786856486609</v>
      </c>
      <c r="G124">
        <f>AVERAGE(C124:E124)</f>
        <v>2.4889981795593425</v>
      </c>
      <c r="H124">
        <f>STDEV(C124:E124)</f>
        <v>1.2620359175348483</v>
      </c>
      <c r="I124">
        <f>(B124*B4+C124*C4+D124*D4+E124*E4+F124*F4)/SUM(B4:F4)</f>
        <v>1.781529718671557</v>
      </c>
    </row>
    <row r="125" spans="1:9" ht="12.75">
      <c r="A125" t="s">
        <v>83</v>
      </c>
      <c r="B125">
        <f>B85*10000/B62</f>
        <v>0.641416845049777</v>
      </c>
      <c r="C125">
        <f>C85*10000/C62</f>
        <v>-0.1178366891615083</v>
      </c>
      <c r="D125">
        <f>D85*10000/D62</f>
        <v>-0.6190482297129551</v>
      </c>
      <c r="E125">
        <f>E85*10000/E62</f>
        <v>-0.3624958076282839</v>
      </c>
      <c r="F125">
        <f>F85*10000/F62</f>
        <v>-1.8898323830839907</v>
      </c>
      <c r="G125">
        <f>AVERAGE(C125:E125)</f>
        <v>-0.36646024216758244</v>
      </c>
      <c r="H125">
        <f>STDEV(C125:E125)</f>
        <v>0.2506292872977955</v>
      </c>
      <c r="I125">
        <f>(B125*B4+C125*C4+D125*D4+E125*E4+F125*F4)/SUM(B4:F4)</f>
        <v>-0.42364772333161094</v>
      </c>
    </row>
    <row r="126" spans="1:9" ht="12.75">
      <c r="A126" t="s">
        <v>84</v>
      </c>
      <c r="B126">
        <f>B86*10000/B62</f>
        <v>0.1829671343154612</v>
      </c>
      <c r="C126">
        <f>C86*10000/C62</f>
        <v>0.3950087785445377</v>
      </c>
      <c r="D126">
        <f>D86*10000/D62</f>
        <v>-0.08159938662303814</v>
      </c>
      <c r="E126">
        <f>E86*10000/E62</f>
        <v>-0.03976625744931332</v>
      </c>
      <c r="F126">
        <f>F86*10000/F62</f>
        <v>2.2638792910845216</v>
      </c>
      <c r="G126">
        <f>AVERAGE(C126:E126)</f>
        <v>0.0912143781573954</v>
      </c>
      <c r="H126">
        <f>STDEV(C126:E126)</f>
        <v>0.26392381657223335</v>
      </c>
      <c r="I126">
        <f>(B126*B4+C126*C4+D126*D4+E126*E4+F126*F4)/SUM(B4:F4)</f>
        <v>0.3944410456265339</v>
      </c>
    </row>
    <row r="127" spans="1:9" ht="12.75">
      <c r="A127" t="s">
        <v>85</v>
      </c>
      <c r="B127">
        <f>B87*10000/B62</f>
        <v>0.11386452423718185</v>
      </c>
      <c r="C127">
        <f>C87*10000/C62</f>
        <v>-0.2613099284764627</v>
      </c>
      <c r="D127">
        <f>D87*10000/D62</f>
        <v>-0.11044514868855362</v>
      </c>
      <c r="E127">
        <f>E87*10000/E62</f>
        <v>-0.1788134449976664</v>
      </c>
      <c r="F127">
        <f>F87*10000/F62</f>
        <v>0.3154447178340925</v>
      </c>
      <c r="G127">
        <f>AVERAGE(C127:E127)</f>
        <v>-0.18352284072089423</v>
      </c>
      <c r="H127">
        <f>STDEV(C127:E127)</f>
        <v>0.0755425658233294</v>
      </c>
      <c r="I127">
        <f>(B127*B4+C127*C4+D127*D4+E127*E4+F127*F4)/SUM(B4:F4)</f>
        <v>-0.07386584796863961</v>
      </c>
    </row>
    <row r="128" spans="1:9" ht="12.75">
      <c r="A128" t="s">
        <v>86</v>
      </c>
      <c r="B128">
        <f>B88*10000/B62</f>
        <v>-0.11645358138152447</v>
      </c>
      <c r="C128">
        <f>C88*10000/C62</f>
        <v>0.20380959442007432</v>
      </c>
      <c r="D128">
        <f>D88*10000/D62</f>
        <v>0.18274399988564316</v>
      </c>
      <c r="E128">
        <f>E88*10000/E62</f>
        <v>0.23899025553976014</v>
      </c>
      <c r="F128">
        <f>F88*10000/F62</f>
        <v>0.13002192538912943</v>
      </c>
      <c r="G128">
        <f>AVERAGE(C128:E128)</f>
        <v>0.20851461661515922</v>
      </c>
      <c r="H128">
        <f>STDEV(C128:E128)</f>
        <v>0.02841677751204823</v>
      </c>
      <c r="I128">
        <f>(B128*B4+C128*C4+D128*D4+E128*E4+F128*F4)/SUM(B4:F4)</f>
        <v>0.15095345993434112</v>
      </c>
    </row>
    <row r="129" spans="1:9" ht="12.75">
      <c r="A129" t="s">
        <v>87</v>
      </c>
      <c r="B129">
        <f>B89*10000/B62</f>
        <v>0.04819915766716039</v>
      </c>
      <c r="C129">
        <f>C89*10000/C62</f>
        <v>0.10627698999856272</v>
      </c>
      <c r="D129">
        <f>D89*10000/D62</f>
        <v>-0.06122124302121694</v>
      </c>
      <c r="E129">
        <f>E89*10000/E62</f>
        <v>-0.015055175980890958</v>
      </c>
      <c r="F129">
        <f>F89*10000/F62</f>
        <v>0.04266541611311991</v>
      </c>
      <c r="G129">
        <f>AVERAGE(C129:E129)</f>
        <v>0.010000190332151609</v>
      </c>
      <c r="H129">
        <f>STDEV(C129:E129)</f>
        <v>0.08651440950499323</v>
      </c>
      <c r="I129">
        <f>(B129*B4+C129*C4+D129*D4+E129*E4+F129*F4)/SUM(B4:F4)</f>
        <v>0.01990594647286961</v>
      </c>
    </row>
    <row r="130" spans="1:9" ht="12.75">
      <c r="A130" t="s">
        <v>88</v>
      </c>
      <c r="B130">
        <f>B90*10000/B62</f>
        <v>0.08260383126022984</v>
      </c>
      <c r="C130">
        <f>C90*10000/C62</f>
        <v>0.059575849768839444</v>
      </c>
      <c r="D130">
        <f>D90*10000/D62</f>
        <v>-0.0286485833152963</v>
      </c>
      <c r="E130">
        <f>E90*10000/E62</f>
        <v>0.0058823698180534185</v>
      </c>
      <c r="F130">
        <f>F90*10000/F62</f>
        <v>0.31399817843058114</v>
      </c>
      <c r="G130">
        <f>AVERAGE(C130:E130)</f>
        <v>0.012269878757198852</v>
      </c>
      <c r="H130">
        <f>STDEV(C130:E130)</f>
        <v>0.04445770856769424</v>
      </c>
      <c r="I130">
        <f>(B130*B4+C130*C4+D130*D4+E130*E4+F130*F4)/SUM(B4:F4)</f>
        <v>0.06272604374510954</v>
      </c>
    </row>
    <row r="131" spans="1:9" ht="12.75">
      <c r="A131" t="s">
        <v>89</v>
      </c>
      <c r="B131">
        <f>B91*10000/B62</f>
        <v>-0.02542670946860536</v>
      </c>
      <c r="C131">
        <f>C91*10000/C62</f>
        <v>0.026099646209682012</v>
      </c>
      <c r="D131">
        <f>D91*10000/D62</f>
        <v>-0.011858857518641314</v>
      </c>
      <c r="E131">
        <f>E91*10000/E62</f>
        <v>-0.02069322803315768</v>
      </c>
      <c r="F131">
        <f>F91*10000/F62</f>
        <v>0.030952232452610483</v>
      </c>
      <c r="G131">
        <f>AVERAGE(C131:E131)</f>
        <v>-0.0021508131140389936</v>
      </c>
      <c r="H131">
        <f>STDEV(C131:E131)</f>
        <v>0.024861171826723098</v>
      </c>
      <c r="I131">
        <f>(B131*B4+C131*C4+D131*D4+E131*E4+F131*F4)/SUM(B4:F4)</f>
        <v>-0.001102989470695165</v>
      </c>
    </row>
    <row r="132" spans="1:9" ht="12.75">
      <c r="A132" t="s">
        <v>90</v>
      </c>
      <c r="B132">
        <f>B92*10000/B62</f>
        <v>0.03781716329051642</v>
      </c>
      <c r="C132">
        <f>C92*10000/C62</f>
        <v>0.02314887849830746</v>
      </c>
      <c r="D132">
        <f>D92*10000/D62</f>
        <v>0.007261580677517071</v>
      </c>
      <c r="E132">
        <f>E92*10000/E62</f>
        <v>-0.0080353029471261</v>
      </c>
      <c r="F132">
        <f>F92*10000/F62</f>
        <v>0.030983702927408523</v>
      </c>
      <c r="G132">
        <f>AVERAGE(C132:E132)</f>
        <v>0.007458385409566143</v>
      </c>
      <c r="H132">
        <f>STDEV(C132:E132)</f>
        <v>0.015593022227340929</v>
      </c>
      <c r="I132">
        <f>(B132*B4+C132*C4+D132*D4+E132*E4+F132*F4)/SUM(B4:F4)</f>
        <v>0.014998265494618301</v>
      </c>
    </row>
    <row r="133" spans="1:9" ht="12.75">
      <c r="A133" t="s">
        <v>91</v>
      </c>
      <c r="B133">
        <f>B93*10000/B62</f>
        <v>0.12585775571903327</v>
      </c>
      <c r="C133">
        <f>C93*10000/C62</f>
        <v>0.12182780020031096</v>
      </c>
      <c r="D133">
        <f>D93*10000/D62</f>
        <v>0.122471934446637</v>
      </c>
      <c r="E133">
        <f>E93*10000/E62</f>
        <v>0.11880229095383527</v>
      </c>
      <c r="F133">
        <f>F93*10000/F62</f>
        <v>0.09343613555541548</v>
      </c>
      <c r="G133">
        <f>AVERAGE(C133:E133)</f>
        <v>0.1210340085335944</v>
      </c>
      <c r="H133">
        <f>STDEV(C133:E133)</f>
        <v>0.0019593748361864667</v>
      </c>
      <c r="I133">
        <f>(B133*B4+C133*C4+D133*D4+E133*E4+F133*F4)/SUM(B4:F4)</f>
        <v>0.11805075478000829</v>
      </c>
    </row>
    <row r="134" spans="1:9" ht="12.75">
      <c r="A134" t="s">
        <v>92</v>
      </c>
      <c r="B134">
        <f>B94*10000/B62</f>
        <v>-0.021429746529265735</v>
      </c>
      <c r="C134">
        <f>C94*10000/C62</f>
        <v>-0.013591026178316049</v>
      </c>
      <c r="D134">
        <f>D94*10000/D62</f>
        <v>-0.002750164454694233</v>
      </c>
      <c r="E134">
        <f>E94*10000/E62</f>
        <v>0.0006510838789646994</v>
      </c>
      <c r="F134">
        <f>F94*10000/F62</f>
        <v>-0.019569187219367203</v>
      </c>
      <c r="G134">
        <f>AVERAGE(C134:E134)</f>
        <v>-0.00523003558468186</v>
      </c>
      <c r="H134">
        <f>STDEV(C134:E134)</f>
        <v>0.007437858921553564</v>
      </c>
      <c r="I134">
        <f>(B134*B4+C134*C4+D134*D4+E134*E4+F134*F4)/SUM(B4:F4)</f>
        <v>-0.009491659663783777</v>
      </c>
    </row>
    <row r="135" spans="1:9" ht="12.75">
      <c r="A135" t="s">
        <v>93</v>
      </c>
      <c r="B135">
        <f>B95*10000/B62</f>
        <v>-0.00555096776463184</v>
      </c>
      <c r="C135">
        <f>C95*10000/C62</f>
        <v>-0.0017317647020174893</v>
      </c>
      <c r="D135">
        <f>D95*10000/D62</f>
        <v>-0.005038026691028065</v>
      </c>
      <c r="E135">
        <f>E95*10000/E62</f>
        <v>-0.005934984075383586</v>
      </c>
      <c r="F135">
        <f>F95*10000/F62</f>
        <v>0.0007544628170515938</v>
      </c>
      <c r="G135">
        <f>AVERAGE(C135:E135)</f>
        <v>-0.004234925156143047</v>
      </c>
      <c r="H135">
        <f>STDEV(C135:E135)</f>
        <v>0.002213705565711262</v>
      </c>
      <c r="I135">
        <f>(B135*B4+C135*C4+D135*D4+E135*E4+F135*F4)/SUM(B4:F4)</f>
        <v>-0.0037595765440367706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2004-09-23T11:53:23Z</cp:lastPrinted>
  <dcterms:created xsi:type="dcterms:W3CDTF">2004-09-23T11:53:23Z</dcterms:created>
  <dcterms:modified xsi:type="dcterms:W3CDTF">2004-09-27T15:43:58Z</dcterms:modified>
  <cp:category/>
  <cp:version/>
  <cp:contentType/>
  <cp:contentStatus/>
</cp:coreProperties>
</file>