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8910" windowHeight="483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<sst xmlns="http://schemas.openxmlformats.org/spreadsheetml/2006/main" count="202" uniqueCount="97">
  <si>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29/09/2004       11:58:56</t>
  </si>
  <si>
    <t>LISSNER</t>
  </si>
  <si>
    <t>HCMQAP334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</si>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</sst>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8141259"/>
        <c:axId val="29053604"/>
      </c:lineChart>
      <c:catAx>
        <c:axId val="181412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053604"/>
        <c:crosses val="autoZero"/>
        <c:auto val="1"/>
        <c:lblOffset val="100"/>
        <c:noMultiLvlLbl val="0"/>
      </c:catAx>
      <c:valAx>
        <c:axId val="29053604"/>
        <c:scaling>
          <c:orientation val="minMax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41259"/>
        <c:crossesAt val="1"/>
        <c:crossBetween val="between"/>
        <c:dispUnits/>
        <c:majorUnit val="4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71450" y="6791325"/>
        <a:ext cx="5543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38">
      <selection activeCell="E43" sqref="E43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-0.002264</v>
      </c>
      <c r="C4" s="13">
        <v>-0.003758</v>
      </c>
      <c r="D4" s="13">
        <v>-0.003754</v>
      </c>
      <c r="E4" s="13">
        <v>-0.003756</v>
      </c>
      <c r="F4" s="24">
        <v>-0.002082</v>
      </c>
      <c r="G4" s="34">
        <v>-0.011708</v>
      </c>
    </row>
    <row r="5" spans="1:7" ht="12.75" thickBot="1">
      <c r="A5" s="44" t="s">
        <v>13</v>
      </c>
      <c r="B5" s="45">
        <v>6.182694</v>
      </c>
      <c r="C5" s="46">
        <v>2.419542</v>
      </c>
      <c r="D5" s="46">
        <v>0.554865</v>
      </c>
      <c r="E5" s="46">
        <v>-2.710215</v>
      </c>
      <c r="F5" s="47">
        <v>-7.197446</v>
      </c>
      <c r="G5" s="48">
        <v>4.084456</v>
      </c>
    </row>
    <row r="6" spans="1:7" ht="12.75" thickTop="1">
      <c r="A6" s="6" t="s">
        <v>14</v>
      </c>
      <c r="B6" s="39">
        <v>27.13166</v>
      </c>
      <c r="C6" s="40">
        <v>48.0237</v>
      </c>
      <c r="D6" s="40">
        <v>39.12404</v>
      </c>
      <c r="E6" s="40">
        <v>-125.4283</v>
      </c>
      <c r="F6" s="41">
        <v>39.54581</v>
      </c>
      <c r="G6" s="42">
        <v>0.00113195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1.220584</v>
      </c>
      <c r="C8" s="14">
        <v>0.8066889</v>
      </c>
      <c r="D8" s="14">
        <v>2.344988</v>
      </c>
      <c r="E8" s="14">
        <v>-0.5847239</v>
      </c>
      <c r="F8" s="25">
        <v>-1.427502</v>
      </c>
      <c r="G8" s="35">
        <v>0.6040545</v>
      </c>
    </row>
    <row r="9" spans="1:7" ht="12">
      <c r="A9" s="20" t="s">
        <v>17</v>
      </c>
      <c r="B9" s="29">
        <v>-0.5642</v>
      </c>
      <c r="C9" s="14">
        <v>0.1502023</v>
      </c>
      <c r="D9" s="14">
        <v>0.2351753</v>
      </c>
      <c r="E9" s="14">
        <v>0.4071161</v>
      </c>
      <c r="F9" s="25">
        <v>-0.9719159</v>
      </c>
      <c r="G9" s="35">
        <v>-0.02074357</v>
      </c>
    </row>
    <row r="10" spans="1:7" ht="12">
      <c r="A10" s="20" t="s">
        <v>18</v>
      </c>
      <c r="B10" s="29">
        <v>0.6248313</v>
      </c>
      <c r="C10" s="14">
        <v>-0.2394829</v>
      </c>
      <c r="D10" s="14">
        <v>-0.3922971</v>
      </c>
      <c r="E10" s="14">
        <v>0.3157912</v>
      </c>
      <c r="F10" s="25">
        <v>-0.3710906</v>
      </c>
      <c r="G10" s="35">
        <v>-0.03488243</v>
      </c>
    </row>
    <row r="11" spans="1:7" ht="12">
      <c r="A11" s="21" t="s">
        <v>19</v>
      </c>
      <c r="B11" s="31">
        <v>2.614572</v>
      </c>
      <c r="C11" s="16">
        <v>1.131709</v>
      </c>
      <c r="D11" s="16">
        <v>2.044392</v>
      </c>
      <c r="E11" s="16">
        <v>1.532492</v>
      </c>
      <c r="F11" s="27">
        <v>14.49747</v>
      </c>
      <c r="G11" s="37">
        <v>3.444474</v>
      </c>
    </row>
    <row r="12" spans="1:7" ht="12">
      <c r="A12" s="20" t="s">
        <v>20</v>
      </c>
      <c r="B12" s="29">
        <v>0.2801418</v>
      </c>
      <c r="C12" s="14">
        <v>-0.02273456</v>
      </c>
      <c r="D12" s="14">
        <v>0.1687895</v>
      </c>
      <c r="E12" s="14">
        <v>0.08854836</v>
      </c>
      <c r="F12" s="25">
        <v>0.1875671</v>
      </c>
      <c r="G12" s="35">
        <v>0.1220413</v>
      </c>
    </row>
    <row r="13" spans="1:7" ht="12">
      <c r="A13" s="20" t="s">
        <v>21</v>
      </c>
      <c r="B13" s="29">
        <v>0.0056435</v>
      </c>
      <c r="C13" s="14">
        <v>0.05368912</v>
      </c>
      <c r="D13" s="14">
        <v>-0.04011106</v>
      </c>
      <c r="E13" s="14">
        <v>-0.07641445</v>
      </c>
      <c r="F13" s="25">
        <v>-0.1929413</v>
      </c>
      <c r="G13" s="35">
        <v>-0.04000659</v>
      </c>
    </row>
    <row r="14" spans="1:7" ht="12">
      <c r="A14" s="20" t="s">
        <v>22</v>
      </c>
      <c r="B14" s="29">
        <v>0.0215738</v>
      </c>
      <c r="C14" s="14">
        <v>-0.07437041</v>
      </c>
      <c r="D14" s="14">
        <v>-0.04357275</v>
      </c>
      <c r="E14" s="14">
        <v>0.08477299</v>
      </c>
      <c r="F14" s="25">
        <v>0.02261695</v>
      </c>
      <c r="G14" s="35">
        <v>-0.001842011</v>
      </c>
    </row>
    <row r="15" spans="1:7" ht="12">
      <c r="A15" s="21" t="s">
        <v>23</v>
      </c>
      <c r="B15" s="31">
        <v>-0.4078248</v>
      </c>
      <c r="C15" s="16">
        <v>-0.1924801</v>
      </c>
      <c r="D15" s="16">
        <v>-0.1416397</v>
      </c>
      <c r="E15" s="16">
        <v>-0.1671624</v>
      </c>
      <c r="F15" s="27">
        <v>-0.3012589</v>
      </c>
      <c r="G15" s="37">
        <v>-0.2198906</v>
      </c>
    </row>
    <row r="16" spans="1:7" ht="12">
      <c r="A16" s="20" t="s">
        <v>24</v>
      </c>
      <c r="B16" s="29">
        <v>-0.005184585</v>
      </c>
      <c r="C16" s="14">
        <v>-0.0120394</v>
      </c>
      <c r="D16" s="14">
        <v>-0.01460723</v>
      </c>
      <c r="E16" s="14">
        <v>0.002436668</v>
      </c>
      <c r="F16" s="25">
        <v>-0.004179332</v>
      </c>
      <c r="G16" s="35">
        <v>-0.007132929</v>
      </c>
    </row>
    <row r="17" spans="1:7" ht="12">
      <c r="A17" s="20" t="s">
        <v>25</v>
      </c>
      <c r="B17" s="29">
        <v>-0.03294158</v>
      </c>
      <c r="C17" s="14">
        <v>-0.03904919</v>
      </c>
      <c r="D17" s="14">
        <v>-0.04103689</v>
      </c>
      <c r="E17" s="14">
        <v>-0.02921452</v>
      </c>
      <c r="F17" s="25">
        <v>-0.05091414</v>
      </c>
      <c r="G17" s="35">
        <v>-0.03785725</v>
      </c>
    </row>
    <row r="18" spans="1:7" ht="12">
      <c r="A18" s="20" t="s">
        <v>26</v>
      </c>
      <c r="B18" s="29">
        <v>0.01267639</v>
      </c>
      <c r="C18" s="14">
        <v>0.01511726</v>
      </c>
      <c r="D18" s="14">
        <v>0.01984871</v>
      </c>
      <c r="E18" s="14">
        <v>0.06399883</v>
      </c>
      <c r="F18" s="25">
        <v>-0.01935836</v>
      </c>
      <c r="G18" s="35">
        <v>0.02306404</v>
      </c>
    </row>
    <row r="19" spans="1:7" ht="12">
      <c r="A19" s="21" t="s">
        <v>27</v>
      </c>
      <c r="B19" s="31">
        <v>-0.2070013</v>
      </c>
      <c r="C19" s="16">
        <v>-0.1840194</v>
      </c>
      <c r="D19" s="16">
        <v>-0.2028994</v>
      </c>
      <c r="E19" s="16">
        <v>-0.1894856</v>
      </c>
      <c r="F19" s="27">
        <v>-0.1570206</v>
      </c>
      <c r="G19" s="37">
        <v>-0.1896071</v>
      </c>
    </row>
    <row r="20" spans="1:7" ht="12.75" thickBot="1">
      <c r="A20" s="44" t="s">
        <v>28</v>
      </c>
      <c r="B20" s="45">
        <v>-0.002922903</v>
      </c>
      <c r="C20" s="46">
        <v>-0.0007909421</v>
      </c>
      <c r="D20" s="46">
        <v>0.0004856469</v>
      </c>
      <c r="E20" s="46">
        <v>-0.001317417</v>
      </c>
      <c r="F20" s="47">
        <v>0.0004640232</v>
      </c>
      <c r="G20" s="48">
        <v>-0.0007524497</v>
      </c>
    </row>
    <row r="21" spans="1:7" ht="12.75" thickTop="1">
      <c r="A21" s="6" t="s">
        <v>29</v>
      </c>
      <c r="B21" s="39">
        <v>-185.2697</v>
      </c>
      <c r="C21" s="40">
        <v>34.3475</v>
      </c>
      <c r="D21" s="40">
        <v>81.60918</v>
      </c>
      <c r="E21" s="40">
        <v>40.99947</v>
      </c>
      <c r="F21" s="41">
        <v>-81.63381</v>
      </c>
      <c r="G21" s="43">
        <v>0.005966038</v>
      </c>
    </row>
    <row r="22" spans="1:7" ht="12">
      <c r="A22" s="20" t="s">
        <v>30</v>
      </c>
      <c r="B22" s="29">
        <v>123.6602</v>
      </c>
      <c r="C22" s="14">
        <v>48.39122</v>
      </c>
      <c r="D22" s="14">
        <v>11.0973</v>
      </c>
      <c r="E22" s="14">
        <v>-54.20483</v>
      </c>
      <c r="F22" s="25">
        <v>-143.9589</v>
      </c>
      <c r="G22" s="36">
        <v>0</v>
      </c>
    </row>
    <row r="23" spans="1:7" ht="12">
      <c r="A23" s="20" t="s">
        <v>31</v>
      </c>
      <c r="B23" s="29">
        <v>0.9447962</v>
      </c>
      <c r="C23" s="14">
        <v>-0.500885</v>
      </c>
      <c r="D23" s="14">
        <v>0.6415942</v>
      </c>
      <c r="E23" s="14">
        <v>1.536676</v>
      </c>
      <c r="F23" s="25">
        <v>9.515595</v>
      </c>
      <c r="G23" s="35">
        <v>1.808944</v>
      </c>
    </row>
    <row r="24" spans="1:7" ht="12">
      <c r="A24" s="20" t="s">
        <v>32</v>
      </c>
      <c r="B24" s="29">
        <v>0.9639085</v>
      </c>
      <c r="C24" s="14">
        <v>0.9289149</v>
      </c>
      <c r="D24" s="14">
        <v>2.051893</v>
      </c>
      <c r="E24" s="14">
        <v>2.238941</v>
      </c>
      <c r="F24" s="25">
        <v>4.306354</v>
      </c>
      <c r="G24" s="35">
        <v>1.96941</v>
      </c>
    </row>
    <row r="25" spans="1:7" ht="12">
      <c r="A25" s="20" t="s">
        <v>33</v>
      </c>
      <c r="B25" s="29">
        <v>-0.245728</v>
      </c>
      <c r="C25" s="14">
        <v>0.01886697</v>
      </c>
      <c r="D25" s="14">
        <v>0.3037844</v>
      </c>
      <c r="E25" s="14">
        <v>0.4904564</v>
      </c>
      <c r="F25" s="25">
        <v>-1.342803</v>
      </c>
      <c r="G25" s="35">
        <v>-0.01908205</v>
      </c>
    </row>
    <row r="26" spans="1:7" ht="12">
      <c r="A26" s="21" t="s">
        <v>34</v>
      </c>
      <c r="B26" s="31">
        <v>0.5368856</v>
      </c>
      <c r="C26" s="16">
        <v>0.5024902</v>
      </c>
      <c r="D26" s="16">
        <v>0.6402305</v>
      </c>
      <c r="E26" s="16">
        <v>0.5759243</v>
      </c>
      <c r="F26" s="27">
        <v>1.384091</v>
      </c>
      <c r="G26" s="37">
        <v>0.6757795</v>
      </c>
    </row>
    <row r="27" spans="1:7" ht="12">
      <c r="A27" s="20" t="s">
        <v>35</v>
      </c>
      <c r="B27" s="29">
        <v>-0.136174</v>
      </c>
      <c r="C27" s="14">
        <v>-0.1359994</v>
      </c>
      <c r="D27" s="14">
        <v>0.07902045</v>
      </c>
      <c r="E27" s="14">
        <v>0.05401827</v>
      </c>
      <c r="F27" s="25">
        <v>0.5686482</v>
      </c>
      <c r="G27" s="35">
        <v>0.05532754</v>
      </c>
    </row>
    <row r="28" spans="1:7" ht="12">
      <c r="A28" s="20" t="s">
        <v>36</v>
      </c>
      <c r="B28" s="29">
        <v>-0.03988033</v>
      </c>
      <c r="C28" s="14">
        <v>0.3954408</v>
      </c>
      <c r="D28" s="14">
        <v>0.3090229</v>
      </c>
      <c r="E28" s="14">
        <v>0.3841549</v>
      </c>
      <c r="F28" s="25">
        <v>0.2781628</v>
      </c>
      <c r="G28" s="35">
        <v>0.2931906</v>
      </c>
    </row>
    <row r="29" spans="1:7" ht="12">
      <c r="A29" s="20" t="s">
        <v>37</v>
      </c>
      <c r="B29" s="29">
        <v>0.09267732</v>
      </c>
      <c r="C29" s="14">
        <v>-0.08961672</v>
      </c>
      <c r="D29" s="14">
        <v>-0.03786106</v>
      </c>
      <c r="E29" s="14">
        <v>0.004961298</v>
      </c>
      <c r="F29" s="25">
        <v>0.02956473</v>
      </c>
      <c r="G29" s="35">
        <v>-0.01210018</v>
      </c>
    </row>
    <row r="30" spans="1:7" ht="12">
      <c r="A30" s="21" t="s">
        <v>38</v>
      </c>
      <c r="B30" s="31">
        <v>0.08005904</v>
      </c>
      <c r="C30" s="16">
        <v>0.03355837</v>
      </c>
      <c r="D30" s="16">
        <v>0.06580245</v>
      </c>
      <c r="E30" s="16">
        <v>0.08644293</v>
      </c>
      <c r="F30" s="27">
        <v>0.395802</v>
      </c>
      <c r="G30" s="37">
        <v>0.1090702</v>
      </c>
    </row>
    <row r="31" spans="1:7" ht="12">
      <c r="A31" s="20" t="s">
        <v>39</v>
      </c>
      <c r="B31" s="29">
        <v>-0.02435657</v>
      </c>
      <c r="C31" s="14">
        <v>-0.02437612</v>
      </c>
      <c r="D31" s="14">
        <v>7.495603E-05</v>
      </c>
      <c r="E31" s="14">
        <v>0.004556682</v>
      </c>
      <c r="F31" s="25">
        <v>0.0421798</v>
      </c>
      <c r="G31" s="35">
        <v>-0.00266105</v>
      </c>
    </row>
    <row r="32" spans="1:7" ht="12">
      <c r="A32" s="20" t="s">
        <v>40</v>
      </c>
      <c r="B32" s="29">
        <v>0.0113106</v>
      </c>
      <c r="C32" s="14">
        <v>0.07523118</v>
      </c>
      <c r="D32" s="14">
        <v>0.0446326</v>
      </c>
      <c r="E32" s="14">
        <v>0.05673149</v>
      </c>
      <c r="F32" s="25">
        <v>0.02662496</v>
      </c>
      <c r="G32" s="35">
        <v>0.04767541</v>
      </c>
    </row>
    <row r="33" spans="1:7" ht="12">
      <c r="A33" s="20" t="s">
        <v>41</v>
      </c>
      <c r="B33" s="29">
        <v>0.1538603</v>
      </c>
      <c r="C33" s="14">
        <v>0.08674493</v>
      </c>
      <c r="D33" s="14">
        <v>0.08742452</v>
      </c>
      <c r="E33" s="14">
        <v>0.08683028</v>
      </c>
      <c r="F33" s="25">
        <v>0.08851287</v>
      </c>
      <c r="G33" s="35">
        <v>0.09689592</v>
      </c>
    </row>
    <row r="34" spans="1:7" ht="12">
      <c r="A34" s="21" t="s">
        <v>42</v>
      </c>
      <c r="B34" s="31">
        <v>-0.01587846</v>
      </c>
      <c r="C34" s="16">
        <v>-0.008688304</v>
      </c>
      <c r="D34" s="16">
        <v>-0.002421633</v>
      </c>
      <c r="E34" s="16">
        <v>0.01563688</v>
      </c>
      <c r="F34" s="27">
        <v>-0.01005768</v>
      </c>
      <c r="G34" s="37">
        <v>-0.002553258</v>
      </c>
    </row>
    <row r="35" spans="1:7" ht="12.75" thickBot="1">
      <c r="A35" s="22" t="s">
        <v>43</v>
      </c>
      <c r="B35" s="32">
        <v>-0.003191703</v>
      </c>
      <c r="C35" s="17">
        <v>0.0001467572</v>
      </c>
      <c r="D35" s="17">
        <v>-0.003908144</v>
      </c>
      <c r="E35" s="17">
        <v>-0.0003387288</v>
      </c>
      <c r="F35" s="28">
        <v>0.0009593594</v>
      </c>
      <c r="G35" s="38">
        <v>-0.001320794</v>
      </c>
    </row>
    <row r="36" spans="1:7" ht="12">
      <c r="A36" s="4" t="s">
        <v>44</v>
      </c>
      <c r="B36" s="3">
        <v>21.60034</v>
      </c>
      <c r="C36" s="3">
        <v>21.59729</v>
      </c>
      <c r="D36" s="3">
        <v>21.60645</v>
      </c>
      <c r="E36" s="3">
        <v>21.60645</v>
      </c>
      <c r="F36" s="3">
        <v>21.61255</v>
      </c>
      <c r="G36" s="3"/>
    </row>
    <row r="37" spans="1:6" ht="12">
      <c r="A37" s="4" t="s">
        <v>45</v>
      </c>
      <c r="B37" s="2">
        <v>-0.007629395</v>
      </c>
      <c r="C37" s="2">
        <v>0.1475016</v>
      </c>
      <c r="D37" s="2">
        <v>0.2146403</v>
      </c>
      <c r="E37" s="2">
        <v>0.2690633</v>
      </c>
      <c r="F37" s="2">
        <v>0.3077189</v>
      </c>
    </row>
    <row r="38" spans="1:7" ht="12">
      <c r="A38" s="4" t="s">
        <v>52</v>
      </c>
      <c r="B38" s="2">
        <v>-4.222259E-05</v>
      </c>
      <c r="C38" s="2">
        <v>-8.192092E-05</v>
      </c>
      <c r="D38" s="2">
        <v>-6.666475E-05</v>
      </c>
      <c r="E38" s="2">
        <v>0.0002135997</v>
      </c>
      <c r="F38" s="2">
        <v>-6.921136E-05</v>
      </c>
      <c r="G38" s="2">
        <v>0.0002936069</v>
      </c>
    </row>
    <row r="39" spans="1:7" ht="12.75" thickBot="1">
      <c r="A39" s="4" t="s">
        <v>53</v>
      </c>
      <c r="B39" s="2">
        <v>0.0003154806</v>
      </c>
      <c r="C39" s="2">
        <v>-5.799432E-05</v>
      </c>
      <c r="D39" s="2">
        <v>-0.0001386616</v>
      </c>
      <c r="E39" s="2">
        <v>-6.854129E-05</v>
      </c>
      <c r="F39" s="2">
        <v>0.0001377811</v>
      </c>
      <c r="G39" s="2">
        <v>0.000979667</v>
      </c>
    </row>
    <row r="40" spans="2:5" ht="12.75" thickBot="1">
      <c r="B40" s="7" t="s">
        <v>46</v>
      </c>
      <c r="C40" s="8">
        <v>-0.003756</v>
      </c>
      <c r="D40" s="18" t="s">
        <v>47</v>
      </c>
      <c r="E40" s="9">
        <v>3.117389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12.505</v>
      </c>
      <c r="D43" s="1">
        <v>12.505</v>
      </c>
      <c r="E43" s="1">
        <v>12.506</v>
      </c>
      <c r="F43" s="1">
        <v>12.505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0.003758</v>
      </c>
      <c r="D4">
        <v>0.003754</v>
      </c>
      <c r="E4">
        <v>0.003756</v>
      </c>
      <c r="F4">
        <v>0.002082</v>
      </c>
      <c r="G4">
        <v>0.011708</v>
      </c>
    </row>
    <row r="5" spans="1:7" ht="12.75">
      <c r="A5" t="s">
        <v>13</v>
      </c>
      <c r="B5">
        <v>6.182694</v>
      </c>
      <c r="C5">
        <v>2.419542</v>
      </c>
      <c r="D5">
        <v>0.554865</v>
      </c>
      <c r="E5">
        <v>-2.710215</v>
      </c>
      <c r="F5">
        <v>-7.197446</v>
      </c>
      <c r="G5">
        <v>4.084456</v>
      </c>
    </row>
    <row r="6" spans="1:7" ht="12.75">
      <c r="A6" t="s">
        <v>14</v>
      </c>
      <c r="B6" s="49">
        <v>27.13166</v>
      </c>
      <c r="C6" s="49">
        <v>48.0237</v>
      </c>
      <c r="D6" s="49">
        <v>39.12404</v>
      </c>
      <c r="E6" s="49">
        <v>-125.4283</v>
      </c>
      <c r="F6" s="49">
        <v>39.54581</v>
      </c>
      <c r="G6" s="49">
        <v>0.00113195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1.220584</v>
      </c>
      <c r="C8" s="49">
        <v>0.8066889</v>
      </c>
      <c r="D8" s="49">
        <v>2.344988</v>
      </c>
      <c r="E8" s="49">
        <v>-0.5847239</v>
      </c>
      <c r="F8" s="49">
        <v>-1.427502</v>
      </c>
      <c r="G8" s="49">
        <v>0.6040545</v>
      </c>
    </row>
    <row r="9" spans="1:7" ht="12.75">
      <c r="A9" t="s">
        <v>17</v>
      </c>
      <c r="B9" s="49">
        <v>-0.5642</v>
      </c>
      <c r="C9" s="49">
        <v>0.1502023</v>
      </c>
      <c r="D9" s="49">
        <v>0.2351753</v>
      </c>
      <c r="E9" s="49">
        <v>0.4071161</v>
      </c>
      <c r="F9" s="49">
        <v>-0.9719159</v>
      </c>
      <c r="G9" s="49">
        <v>-0.02074357</v>
      </c>
    </row>
    <row r="10" spans="1:7" ht="12.75">
      <c r="A10" t="s">
        <v>18</v>
      </c>
      <c r="B10" s="49">
        <v>0.6248313</v>
      </c>
      <c r="C10" s="49">
        <v>-0.2394829</v>
      </c>
      <c r="D10" s="49">
        <v>-0.3922971</v>
      </c>
      <c r="E10" s="49">
        <v>0.3157912</v>
      </c>
      <c r="F10" s="49">
        <v>-0.3710906</v>
      </c>
      <c r="G10" s="49">
        <v>-0.03488243</v>
      </c>
    </row>
    <row r="11" spans="1:7" ht="12.75">
      <c r="A11" t="s">
        <v>19</v>
      </c>
      <c r="B11" s="49">
        <v>2.614572</v>
      </c>
      <c r="C11" s="49">
        <v>1.131709</v>
      </c>
      <c r="D11" s="49">
        <v>2.044392</v>
      </c>
      <c r="E11" s="49">
        <v>1.532492</v>
      </c>
      <c r="F11" s="49">
        <v>14.49747</v>
      </c>
      <c r="G11" s="49">
        <v>3.444474</v>
      </c>
    </row>
    <row r="12" spans="1:7" ht="12.75">
      <c r="A12" t="s">
        <v>20</v>
      </c>
      <c r="B12" s="49">
        <v>0.2801418</v>
      </c>
      <c r="C12" s="49">
        <v>-0.02273456</v>
      </c>
      <c r="D12" s="49">
        <v>0.1687895</v>
      </c>
      <c r="E12" s="49">
        <v>0.08854836</v>
      </c>
      <c r="F12" s="49">
        <v>0.1875671</v>
      </c>
      <c r="G12" s="49">
        <v>0.1220413</v>
      </c>
    </row>
    <row r="13" spans="1:7" ht="12.75">
      <c r="A13" t="s">
        <v>21</v>
      </c>
      <c r="B13" s="49">
        <v>0.0056435</v>
      </c>
      <c r="C13" s="49">
        <v>0.05368912</v>
      </c>
      <c r="D13" s="49">
        <v>-0.04011106</v>
      </c>
      <c r="E13" s="49">
        <v>-0.07641445</v>
      </c>
      <c r="F13" s="49">
        <v>-0.1929413</v>
      </c>
      <c r="G13" s="49">
        <v>-0.04000659</v>
      </c>
    </row>
    <row r="14" spans="1:7" ht="12.75">
      <c r="A14" t="s">
        <v>22</v>
      </c>
      <c r="B14" s="49">
        <v>0.0215738</v>
      </c>
      <c r="C14" s="49">
        <v>-0.07437041</v>
      </c>
      <c r="D14" s="49">
        <v>-0.04357275</v>
      </c>
      <c r="E14" s="49">
        <v>0.08477299</v>
      </c>
      <c r="F14" s="49">
        <v>0.02261695</v>
      </c>
      <c r="G14" s="49">
        <v>-0.001842011</v>
      </c>
    </row>
    <row r="15" spans="1:7" ht="12.75">
      <c r="A15" t="s">
        <v>23</v>
      </c>
      <c r="B15" s="49">
        <v>-0.4078248</v>
      </c>
      <c r="C15" s="49">
        <v>-0.1924801</v>
      </c>
      <c r="D15" s="49">
        <v>-0.1416397</v>
      </c>
      <c r="E15" s="49">
        <v>-0.1671624</v>
      </c>
      <c r="F15" s="49">
        <v>-0.3012589</v>
      </c>
      <c r="G15" s="49">
        <v>-0.2198906</v>
      </c>
    </row>
    <row r="16" spans="1:7" ht="12.75">
      <c r="A16" t="s">
        <v>24</v>
      </c>
      <c r="B16" s="49">
        <v>-0.005184585</v>
      </c>
      <c r="C16" s="49">
        <v>-0.0120394</v>
      </c>
      <c r="D16" s="49">
        <v>-0.01460723</v>
      </c>
      <c r="E16" s="49">
        <v>0.002436668</v>
      </c>
      <c r="F16" s="49">
        <v>-0.004179332</v>
      </c>
      <c r="G16" s="49">
        <v>-0.007132929</v>
      </c>
    </row>
    <row r="17" spans="1:7" ht="12.75">
      <c r="A17" t="s">
        <v>25</v>
      </c>
      <c r="B17" s="49">
        <v>-0.03294158</v>
      </c>
      <c r="C17" s="49">
        <v>-0.03904919</v>
      </c>
      <c r="D17" s="49">
        <v>-0.04103689</v>
      </c>
      <c r="E17" s="49">
        <v>-0.02921452</v>
      </c>
      <c r="F17" s="49">
        <v>-0.05091414</v>
      </c>
      <c r="G17" s="49">
        <v>-0.03785725</v>
      </c>
    </row>
    <row r="18" spans="1:7" ht="12.75">
      <c r="A18" t="s">
        <v>26</v>
      </c>
      <c r="B18" s="49">
        <v>0.01267639</v>
      </c>
      <c r="C18" s="49">
        <v>0.01511726</v>
      </c>
      <c r="D18" s="49">
        <v>0.01984871</v>
      </c>
      <c r="E18" s="49">
        <v>0.06399883</v>
      </c>
      <c r="F18" s="49">
        <v>-0.01935836</v>
      </c>
      <c r="G18" s="49">
        <v>0.02306404</v>
      </c>
    </row>
    <row r="19" spans="1:7" ht="12.75">
      <c r="A19" t="s">
        <v>27</v>
      </c>
      <c r="B19" s="49">
        <v>-0.2070013</v>
      </c>
      <c r="C19" s="49">
        <v>-0.1840194</v>
      </c>
      <c r="D19" s="49">
        <v>-0.2028994</v>
      </c>
      <c r="E19" s="49">
        <v>-0.1894856</v>
      </c>
      <c r="F19" s="49">
        <v>-0.1570206</v>
      </c>
      <c r="G19" s="49">
        <v>-0.1896071</v>
      </c>
    </row>
    <row r="20" spans="1:7" ht="12.75">
      <c r="A20" t="s">
        <v>28</v>
      </c>
      <c r="B20" s="49">
        <v>-0.002922903</v>
      </c>
      <c r="C20" s="49">
        <v>-0.0007909421</v>
      </c>
      <c r="D20" s="49">
        <v>0.0004856469</v>
      </c>
      <c r="E20" s="49">
        <v>-0.001317417</v>
      </c>
      <c r="F20" s="49">
        <v>0.0004640232</v>
      </c>
      <c r="G20" s="49">
        <v>-0.0007524497</v>
      </c>
    </row>
    <row r="21" spans="1:7" ht="12.75">
      <c r="A21" t="s">
        <v>29</v>
      </c>
      <c r="B21" s="49">
        <v>-185.2697</v>
      </c>
      <c r="C21" s="49">
        <v>34.3475</v>
      </c>
      <c r="D21" s="49">
        <v>81.60918</v>
      </c>
      <c r="E21" s="49">
        <v>40.99947</v>
      </c>
      <c r="F21" s="49">
        <v>-81.63381</v>
      </c>
      <c r="G21" s="49">
        <v>0.005966038</v>
      </c>
    </row>
    <row r="22" spans="1:7" ht="12.75">
      <c r="A22" t="s">
        <v>30</v>
      </c>
      <c r="B22" s="49">
        <v>123.6602</v>
      </c>
      <c r="C22" s="49">
        <v>48.39122</v>
      </c>
      <c r="D22" s="49">
        <v>11.0973</v>
      </c>
      <c r="E22" s="49">
        <v>-54.20483</v>
      </c>
      <c r="F22" s="49">
        <v>-143.9589</v>
      </c>
      <c r="G22" s="49">
        <v>0</v>
      </c>
    </row>
    <row r="23" spans="1:7" ht="12.75">
      <c r="A23" t="s">
        <v>31</v>
      </c>
      <c r="B23" s="49">
        <v>0.9447962</v>
      </c>
      <c r="C23" s="49">
        <v>-0.500885</v>
      </c>
      <c r="D23" s="49">
        <v>0.6415942</v>
      </c>
      <c r="E23" s="49">
        <v>1.536676</v>
      </c>
      <c r="F23" s="49">
        <v>9.515595</v>
      </c>
      <c r="G23" s="49">
        <v>1.808944</v>
      </c>
    </row>
    <row r="24" spans="1:7" ht="12.75">
      <c r="A24" t="s">
        <v>32</v>
      </c>
      <c r="B24" s="49">
        <v>0.9639085</v>
      </c>
      <c r="C24" s="49">
        <v>0.9289149</v>
      </c>
      <c r="D24" s="49">
        <v>2.051893</v>
      </c>
      <c r="E24" s="49">
        <v>2.238941</v>
      </c>
      <c r="F24" s="49">
        <v>4.306354</v>
      </c>
      <c r="G24" s="49">
        <v>1.96941</v>
      </c>
    </row>
    <row r="25" spans="1:7" ht="12.75">
      <c r="A25" t="s">
        <v>33</v>
      </c>
      <c r="B25" s="49">
        <v>-0.245728</v>
      </c>
      <c r="C25" s="49">
        <v>0.01886697</v>
      </c>
      <c r="D25" s="49">
        <v>0.3037844</v>
      </c>
      <c r="E25" s="49">
        <v>0.4904564</v>
      </c>
      <c r="F25" s="49">
        <v>-1.342803</v>
      </c>
      <c r="G25" s="49">
        <v>-0.01908205</v>
      </c>
    </row>
    <row r="26" spans="1:7" ht="12.75">
      <c r="A26" t="s">
        <v>34</v>
      </c>
      <c r="B26" s="49">
        <v>0.5368856</v>
      </c>
      <c r="C26" s="49">
        <v>0.5024902</v>
      </c>
      <c r="D26" s="49">
        <v>0.6402305</v>
      </c>
      <c r="E26" s="49">
        <v>0.5759243</v>
      </c>
      <c r="F26" s="49">
        <v>1.384091</v>
      </c>
      <c r="G26" s="49">
        <v>0.6757795</v>
      </c>
    </row>
    <row r="27" spans="1:7" ht="12.75">
      <c r="A27" t="s">
        <v>35</v>
      </c>
      <c r="B27" s="49">
        <v>-0.136174</v>
      </c>
      <c r="C27" s="49">
        <v>-0.1359994</v>
      </c>
      <c r="D27" s="49">
        <v>0.07902045</v>
      </c>
      <c r="E27" s="49">
        <v>0.05401827</v>
      </c>
      <c r="F27" s="49">
        <v>0.5686482</v>
      </c>
      <c r="G27" s="49">
        <v>0.05532754</v>
      </c>
    </row>
    <row r="28" spans="1:7" ht="12.75">
      <c r="A28" t="s">
        <v>36</v>
      </c>
      <c r="B28" s="49">
        <v>-0.03988033</v>
      </c>
      <c r="C28" s="49">
        <v>0.3954408</v>
      </c>
      <c r="D28" s="49">
        <v>0.3090229</v>
      </c>
      <c r="E28" s="49">
        <v>0.3841549</v>
      </c>
      <c r="F28" s="49">
        <v>0.2781628</v>
      </c>
      <c r="G28" s="49">
        <v>0.2931906</v>
      </c>
    </row>
    <row r="29" spans="1:7" ht="12.75">
      <c r="A29" t="s">
        <v>37</v>
      </c>
      <c r="B29" s="49">
        <v>0.09267732</v>
      </c>
      <c r="C29" s="49">
        <v>-0.08961672</v>
      </c>
      <c r="D29" s="49">
        <v>-0.03786106</v>
      </c>
      <c r="E29" s="49">
        <v>0.004961298</v>
      </c>
      <c r="F29" s="49">
        <v>0.02956473</v>
      </c>
      <c r="G29" s="49">
        <v>-0.01210018</v>
      </c>
    </row>
    <row r="30" spans="1:7" ht="12.75">
      <c r="A30" t="s">
        <v>38</v>
      </c>
      <c r="B30" s="49">
        <v>0.08005904</v>
      </c>
      <c r="C30" s="49">
        <v>0.03355837</v>
      </c>
      <c r="D30" s="49">
        <v>0.06580245</v>
      </c>
      <c r="E30" s="49">
        <v>0.08644293</v>
      </c>
      <c r="F30" s="49">
        <v>0.395802</v>
      </c>
      <c r="G30" s="49">
        <v>0.1090702</v>
      </c>
    </row>
    <row r="31" spans="1:7" ht="12.75">
      <c r="A31" t="s">
        <v>39</v>
      </c>
      <c r="B31" s="49">
        <v>-0.02435657</v>
      </c>
      <c r="C31" s="49">
        <v>-0.02437612</v>
      </c>
      <c r="D31" s="49">
        <v>7.495603E-05</v>
      </c>
      <c r="E31" s="49">
        <v>0.004556682</v>
      </c>
      <c r="F31" s="49">
        <v>0.0421798</v>
      </c>
      <c r="G31" s="49">
        <v>-0.00266105</v>
      </c>
    </row>
    <row r="32" spans="1:7" ht="12.75">
      <c r="A32" t="s">
        <v>40</v>
      </c>
      <c r="B32" s="49">
        <v>0.0113106</v>
      </c>
      <c r="C32" s="49">
        <v>0.07523118</v>
      </c>
      <c r="D32" s="49">
        <v>0.0446326</v>
      </c>
      <c r="E32" s="49">
        <v>0.05673149</v>
      </c>
      <c r="F32" s="49">
        <v>0.02662496</v>
      </c>
      <c r="G32" s="49">
        <v>0.04767541</v>
      </c>
    </row>
    <row r="33" spans="1:7" ht="12.75">
      <c r="A33" t="s">
        <v>41</v>
      </c>
      <c r="B33" s="49">
        <v>0.1538603</v>
      </c>
      <c r="C33" s="49">
        <v>0.08674493</v>
      </c>
      <c r="D33" s="49">
        <v>0.08742452</v>
      </c>
      <c r="E33" s="49">
        <v>0.08683028</v>
      </c>
      <c r="F33" s="49">
        <v>0.08851287</v>
      </c>
      <c r="G33" s="49">
        <v>0.09689592</v>
      </c>
    </row>
    <row r="34" spans="1:7" ht="12.75">
      <c r="A34" t="s">
        <v>42</v>
      </c>
      <c r="B34" s="49">
        <v>-0.01587846</v>
      </c>
      <c r="C34" s="49">
        <v>-0.008688304</v>
      </c>
      <c r="D34" s="49">
        <v>-0.002421633</v>
      </c>
      <c r="E34" s="49">
        <v>0.01563688</v>
      </c>
      <c r="F34" s="49">
        <v>-0.01005768</v>
      </c>
      <c r="G34" s="49">
        <v>-0.002553258</v>
      </c>
    </row>
    <row r="35" spans="1:7" ht="12.75">
      <c r="A35" t="s">
        <v>43</v>
      </c>
      <c r="B35" s="49">
        <v>-0.003191703</v>
      </c>
      <c r="C35" s="49">
        <v>0.0001467572</v>
      </c>
      <c r="D35" s="49">
        <v>-0.003908144</v>
      </c>
      <c r="E35" s="49">
        <v>-0.0003387288</v>
      </c>
      <c r="F35" s="49">
        <v>0.0009593594</v>
      </c>
      <c r="G35" s="49">
        <v>-0.001320794</v>
      </c>
    </row>
    <row r="36" spans="1:6" ht="12.75">
      <c r="A36" t="s">
        <v>44</v>
      </c>
      <c r="B36" s="49">
        <v>21.60034</v>
      </c>
      <c r="C36" s="49">
        <v>21.59729</v>
      </c>
      <c r="D36" s="49">
        <v>21.60645</v>
      </c>
      <c r="E36" s="49">
        <v>21.60645</v>
      </c>
      <c r="F36" s="49">
        <v>21.61255</v>
      </c>
    </row>
    <row r="37" spans="1:6" ht="12.75">
      <c r="A37" t="s">
        <v>45</v>
      </c>
      <c r="B37" s="49">
        <v>-0.007629395</v>
      </c>
      <c r="C37" s="49">
        <v>0.1475016</v>
      </c>
      <c r="D37" s="49">
        <v>0.2146403</v>
      </c>
      <c r="E37" s="49">
        <v>0.2690633</v>
      </c>
      <c r="F37" s="49">
        <v>0.3077189</v>
      </c>
    </row>
    <row r="38" spans="1:7" ht="12.75">
      <c r="A38" t="s">
        <v>54</v>
      </c>
      <c r="B38" s="49">
        <v>-4.222259E-05</v>
      </c>
      <c r="C38" s="49">
        <v>-8.192092E-05</v>
      </c>
      <c r="D38" s="49">
        <v>-6.666475E-05</v>
      </c>
      <c r="E38" s="49">
        <v>0.0002135997</v>
      </c>
      <c r="F38" s="49">
        <v>-6.921136E-05</v>
      </c>
      <c r="G38" s="49">
        <v>0.0002936069</v>
      </c>
    </row>
    <row r="39" spans="1:7" ht="12.75">
      <c r="A39" t="s">
        <v>55</v>
      </c>
      <c r="B39" s="49">
        <v>0.0003154806</v>
      </c>
      <c r="C39" s="49">
        <v>-5.799432E-05</v>
      </c>
      <c r="D39" s="49">
        <v>-0.0001386616</v>
      </c>
      <c r="E39" s="49">
        <v>-6.854129E-05</v>
      </c>
      <c r="F39" s="49">
        <v>0.0001377811</v>
      </c>
      <c r="G39" s="49">
        <v>0.000979667</v>
      </c>
    </row>
    <row r="40" spans="2:5" ht="12.75">
      <c r="B40" t="s">
        <v>46</v>
      </c>
      <c r="C40">
        <v>-0.003756</v>
      </c>
      <c r="D40" t="s">
        <v>47</v>
      </c>
      <c r="E40">
        <v>3.117389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12.505</v>
      </c>
      <c r="D44">
        <v>12.505</v>
      </c>
      <c r="E44">
        <v>12.506</v>
      </c>
      <c r="F44">
        <v>12.505</v>
      </c>
      <c r="J44">
        <v>12.506</v>
      </c>
    </row>
    <row r="50" spans="1:7" ht="12.75">
      <c r="A50" t="s">
        <v>57</v>
      </c>
      <c r="B50">
        <f>-0.017/(B7*B7+B22*B22)*(B21*B22+B6*B7)</f>
        <v>-4.2222582401607304E-05</v>
      </c>
      <c r="C50">
        <f>-0.017/(C7*C7+C22*C22)*(C21*C22+C6*C7)</f>
        <v>-8.192093161213204E-05</v>
      </c>
      <c r="D50">
        <f>-0.017/(D7*D7+D22*D22)*(D21*D22+D6*D7)</f>
        <v>-6.66647449663681E-05</v>
      </c>
      <c r="E50">
        <f>-0.017/(E7*E7+E22*E22)*(E21*E22+E6*E7)</f>
        <v>0.00021359963687447444</v>
      </c>
      <c r="F50">
        <f>-0.017/(F7*F7+F22*F22)*(F21*F22+F6*F7)</f>
        <v>-6.921135881724618E-05</v>
      </c>
      <c r="G50">
        <f>(B50*B$4+C50*C$4+D50*D$4+E50*E$4+F50*F$4)/SUM(B$4:F$4)</f>
        <v>2.8640623053940685E-07</v>
      </c>
    </row>
    <row r="51" spans="1:7" ht="12.75">
      <c r="A51" t="s">
        <v>58</v>
      </c>
      <c r="B51">
        <f>-0.017/(B7*B7+B22*B22)*(B21*B7-B6*B22)</f>
        <v>0.0003154806152984299</v>
      </c>
      <c r="C51">
        <f>-0.017/(C7*C7+C22*C22)*(C21*C7-C6*C22)</f>
        <v>-5.799432461757523E-05</v>
      </c>
      <c r="D51">
        <f>-0.017/(D7*D7+D22*D22)*(D21*D7-D6*D22)</f>
        <v>-0.00013866162613256847</v>
      </c>
      <c r="E51">
        <f>-0.017/(E7*E7+E22*E22)*(E21*E7-E6*E22)</f>
        <v>-6.854128579951573E-05</v>
      </c>
      <c r="F51">
        <f>-0.017/(F7*F7+F22*F22)*(F21*F7-F6*F22)</f>
        <v>0.0001377811178917164</v>
      </c>
      <c r="G51">
        <f>(B51*B$4+C51*C$4+D51*D$4+E51*E$4+F51*F$4)/SUM(B$4:F$4)</f>
        <v>3.323244913992528E-07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9999.958870459408</v>
      </c>
      <c r="C62">
        <f>C7+(2/0.017)*(C8*C50-C23*C51)</f>
        <v>9999.988807859589</v>
      </c>
      <c r="D62">
        <f>D7+(2/0.017)*(D8*D50-D23*D51)</f>
        <v>9999.992074878603</v>
      </c>
      <c r="E62">
        <f>E7+(2/0.017)*(E8*E50-E23*E51)</f>
        <v>9999.997697521903</v>
      </c>
      <c r="F62">
        <f>F7+(2/0.017)*(F8*F50-F23*F51)</f>
        <v>9999.857380004309</v>
      </c>
    </row>
    <row r="63" spans="1:6" ht="12.75">
      <c r="A63" t="s">
        <v>66</v>
      </c>
      <c r="B63">
        <f>B8+(3/0.017)*(B9*B50-B24*B51)</f>
        <v>1.1711241531152234</v>
      </c>
      <c r="C63">
        <f>C8+(3/0.017)*(C9*C50-C24*C51)</f>
        <v>0.814024267042309</v>
      </c>
      <c r="D63">
        <f>D8+(3/0.017)*(D9*D50-D24*D51)</f>
        <v>2.392430515052908</v>
      </c>
      <c r="E63">
        <f>E8+(3/0.017)*(E9*E50-E24*E51)</f>
        <v>-0.5422968859832342</v>
      </c>
      <c r="F63">
        <f>F8+(3/0.017)*(F9*F50-F24*F51)</f>
        <v>-1.5203372908345374</v>
      </c>
    </row>
    <row r="64" spans="1:6" ht="12.75">
      <c r="A64" t="s">
        <v>67</v>
      </c>
      <c r="B64">
        <f>B9+(4/0.017)*(B10*B50-B25*B51)</f>
        <v>-0.5521669577447768</v>
      </c>
      <c r="C64">
        <f>C9+(4/0.017)*(C10*C50-C25*C51)</f>
        <v>0.1550759092837424</v>
      </c>
      <c r="D64">
        <f>D9+(4/0.017)*(D10*D50-D25*D51)</f>
        <v>0.25124015294594176</v>
      </c>
      <c r="E64">
        <f>E9+(4/0.017)*(E10*E50-E25*E51)</f>
        <v>0.4308971348077073</v>
      </c>
      <c r="F64">
        <f>F9+(4/0.017)*(F10*F50-F25*F51)</f>
        <v>-0.9223402333838453</v>
      </c>
    </row>
    <row r="65" spans="1:6" ht="12.75">
      <c r="A65" t="s">
        <v>68</v>
      </c>
      <c r="B65">
        <f>B10+(5/0.017)*(B11*B50-B26*B51)</f>
        <v>0.54254571730947</v>
      </c>
      <c r="C65">
        <f>C10+(5/0.017)*(C11*C50-C26*C51)</f>
        <v>-0.25817968700526</v>
      </c>
      <c r="D65">
        <f>D10+(5/0.017)*(D11*D50-D26*D51)</f>
        <v>-0.40627164972400465</v>
      </c>
      <c r="E65">
        <f>E10+(5/0.017)*(E11*E50-E26*E51)</f>
        <v>0.423677766693595</v>
      </c>
      <c r="F65">
        <f>F10+(5/0.017)*(F11*F50-F26*F51)</f>
        <v>-0.7222938951047428</v>
      </c>
    </row>
    <row r="66" spans="1:6" ht="12.75">
      <c r="A66" t="s">
        <v>69</v>
      </c>
      <c r="B66">
        <f>B11+(6/0.017)*(B12*B50-B27*B51)</f>
        <v>2.6255597460257696</v>
      </c>
      <c r="C66">
        <f>C11+(6/0.017)*(C12*C50-C27*C51)</f>
        <v>1.1295826151706811</v>
      </c>
      <c r="D66">
        <f>D11+(6/0.017)*(D12*D50-D27*D51)</f>
        <v>2.044287810043845</v>
      </c>
      <c r="E66">
        <f>E11+(6/0.017)*(E12*E50-E27*E51)</f>
        <v>1.5404742514909278</v>
      </c>
      <c r="F66">
        <f>F11+(6/0.017)*(F12*F50-F27*F51)</f>
        <v>14.465235614631698</v>
      </c>
    </row>
    <row r="67" spans="1:6" ht="12.75">
      <c r="A67" t="s">
        <v>70</v>
      </c>
      <c r="B67">
        <f>B12+(7/0.017)*(B13*B50-B28*B51)</f>
        <v>0.2852242891364969</v>
      </c>
      <c r="C67">
        <f>C12+(7/0.017)*(C13*C50-C28*C51)</f>
        <v>-0.015102476719953729</v>
      </c>
      <c r="D67">
        <f>D12+(7/0.017)*(D13*D50-D28*D51)</f>
        <v>0.18753451646353114</v>
      </c>
      <c r="E67">
        <f>E12+(7/0.017)*(E13*E50-E28*E51)</f>
        <v>0.09266945436126776</v>
      </c>
      <c r="F67">
        <f>F12+(7/0.017)*(F13*F50-F28*F51)</f>
        <v>0.17728457270797246</v>
      </c>
    </row>
    <row r="68" spans="1:6" ht="12.75">
      <c r="A68" t="s">
        <v>71</v>
      </c>
      <c r="B68">
        <f>B13+(8/0.017)*(B14*B50-B29*B51)</f>
        <v>-0.008544170346364836</v>
      </c>
      <c r="C68">
        <f>C13+(8/0.017)*(C14*C50-C29*C51)</f>
        <v>0.054110405703874764</v>
      </c>
      <c r="D68">
        <f>D13+(8/0.017)*(D14*D50-D29*D51)</f>
        <v>-0.041214641120220906</v>
      </c>
      <c r="E68">
        <f>E13+(8/0.017)*(E14*E50-E29*E51)</f>
        <v>-0.06773325770592092</v>
      </c>
      <c r="F68">
        <f>F13+(8/0.017)*(F14*F50-F29*F51)</f>
        <v>-0.19559485830182047</v>
      </c>
    </row>
    <row r="69" spans="1:6" ht="12.75">
      <c r="A69" t="s">
        <v>72</v>
      </c>
      <c r="B69">
        <f>B14+(9/0.017)*(B15*B50-B30*B51)</f>
        <v>0.01731856877742098</v>
      </c>
      <c r="C69">
        <f>C14+(9/0.017)*(C15*C50-C30*C51)</f>
        <v>-0.06499222782294604</v>
      </c>
      <c r="D69">
        <f>D14+(9/0.017)*(D15*D50-D30*D51)</f>
        <v>-0.03374334748334828</v>
      </c>
      <c r="E69">
        <f>E14+(9/0.017)*(E15*E50-E30*E51)</f>
        <v>0.06900662145192395</v>
      </c>
      <c r="F69">
        <f>F14+(9/0.017)*(F15*F50-F30*F51)</f>
        <v>0.004784506600535636</v>
      </c>
    </row>
    <row r="70" spans="1:6" ht="12.75">
      <c r="A70" t="s">
        <v>73</v>
      </c>
      <c r="B70">
        <f>B15+(10/0.017)*(B16*B50-B31*B51)</f>
        <v>-0.40317601631909417</v>
      </c>
      <c r="C70">
        <f>C15+(10/0.017)*(C16*C50-C31*C51)</f>
        <v>-0.19273151044243872</v>
      </c>
      <c r="D70">
        <f>D15+(10/0.017)*(D16*D50-D31*D51)</f>
        <v>-0.14106077012492746</v>
      </c>
      <c r="E70">
        <f>E15+(10/0.017)*(E16*E50-E31*E51)</f>
        <v>-0.16667252220985695</v>
      </c>
      <c r="F70">
        <f>F15+(10/0.017)*(F16*F50-F31*F51)</f>
        <v>-0.3045073251469298</v>
      </c>
    </row>
    <row r="71" spans="1:6" ht="12.75">
      <c r="A71" t="s">
        <v>74</v>
      </c>
      <c r="B71">
        <f>B16+(11/0.017)*(B17*B50-B32*B51)</f>
        <v>-0.006593488599144595</v>
      </c>
      <c r="C71">
        <f>C16+(11/0.017)*(C17*C50-C32*C51)</f>
        <v>-0.0071463880896702235</v>
      </c>
      <c r="D71">
        <f>D16+(11/0.017)*(D17*D50-D32*D51)</f>
        <v>-0.008832525899619931</v>
      </c>
      <c r="E71">
        <f>E16+(11/0.017)*(E17*E50-E32*E51)</f>
        <v>0.0009149399100625455</v>
      </c>
      <c r="F71">
        <f>F16+(11/0.017)*(F17*F50-F32*F51)</f>
        <v>-0.004272883726018706</v>
      </c>
    </row>
    <row r="72" spans="1:6" ht="12.75">
      <c r="A72" t="s">
        <v>75</v>
      </c>
      <c r="B72">
        <f>B17+(12/0.017)*(B18*B50-B33*B51)</f>
        <v>-0.06758287790729242</v>
      </c>
      <c r="C72">
        <f>C17+(12/0.017)*(C18*C50-C33*C51)</f>
        <v>-0.03637227686584045</v>
      </c>
      <c r="D72">
        <f>D17+(12/0.017)*(D18*D50-D33*D51)</f>
        <v>-0.033413913352707394</v>
      </c>
      <c r="E72">
        <f>E17+(12/0.017)*(E18*E50-E33*E51)</f>
        <v>-0.015363988786407157</v>
      </c>
      <c r="F72">
        <f>F17+(12/0.017)*(F18*F50-F33*F51)</f>
        <v>-0.0585769050185864</v>
      </c>
    </row>
    <row r="73" spans="1:6" ht="12.75">
      <c r="A73" t="s">
        <v>76</v>
      </c>
      <c r="B73">
        <f>B18+(13/0.017)*(B19*B50-B34*B51)</f>
        <v>0.02319069500615632</v>
      </c>
      <c r="C73">
        <f>C18+(13/0.017)*(C19*C50-C34*C51)</f>
        <v>0.026259918157764357</v>
      </c>
      <c r="D73">
        <f>D18+(13/0.017)*(D19*D50-D34*D51)</f>
        <v>0.02993552408276392</v>
      </c>
      <c r="E73">
        <f>E18+(13/0.017)*(E19*E50-E34*E51)</f>
        <v>0.03386767203564475</v>
      </c>
      <c r="F73">
        <f>F18+(13/0.017)*(F19*F50-F34*F51)</f>
        <v>-0.009988137807808604</v>
      </c>
    </row>
    <row r="74" spans="1:6" ht="12.75">
      <c r="A74" t="s">
        <v>77</v>
      </c>
      <c r="B74">
        <f>B19+(14/0.017)*(B20*B50-B35*B51)</f>
        <v>-0.20607043757959825</v>
      </c>
      <c r="C74">
        <f>C19+(14/0.017)*(C20*C50-C35*C51)</f>
        <v>-0.18395903051898116</v>
      </c>
      <c r="D74">
        <f>D19+(14/0.017)*(D20*D50-D35*D51)</f>
        <v>-0.20337234069441495</v>
      </c>
      <c r="E74">
        <f>E19+(14/0.017)*(E20*E50-E35*E51)</f>
        <v>-0.18973646081201306</v>
      </c>
      <c r="F74">
        <f>F19+(14/0.017)*(F20*F50-F35*F51)</f>
        <v>-0.15715590364794196</v>
      </c>
    </row>
    <row r="75" spans="1:6" ht="12.75">
      <c r="A75" t="s">
        <v>78</v>
      </c>
      <c r="B75" s="49">
        <f>B20</f>
        <v>-0.002922903</v>
      </c>
      <c r="C75" s="49">
        <f>C20</f>
        <v>-0.0007909421</v>
      </c>
      <c r="D75" s="49">
        <f>D20</f>
        <v>0.0004856469</v>
      </c>
      <c r="E75" s="49">
        <f>E20</f>
        <v>-0.001317417</v>
      </c>
      <c r="F75" s="49">
        <f>F20</f>
        <v>0.0004640232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123.70080927716897</v>
      </c>
      <c r="C82">
        <f>C22+(2/0.017)*(C8*C51+C23*C50)</f>
        <v>48.39054348092924</v>
      </c>
      <c r="D82">
        <f>D22+(2/0.017)*(D8*D51+D23*D50)</f>
        <v>11.054013933758087</v>
      </c>
      <c r="E82">
        <f>E22+(2/0.017)*(E8*E51+E23*E50)</f>
        <v>-54.161499274877954</v>
      </c>
      <c r="F82">
        <f>F22+(2/0.017)*(F8*F51+F23*F50)</f>
        <v>-144.0595200095597</v>
      </c>
    </row>
    <row r="83" spans="1:6" ht="12.75">
      <c r="A83" t="s">
        <v>81</v>
      </c>
      <c r="B83">
        <f>B23+(3/0.017)*(B9*B51+B24*B50)</f>
        <v>0.9062033407258411</v>
      </c>
      <c r="C83">
        <f>C23+(3/0.017)*(C9*C51+C24*C50)</f>
        <v>-0.5158511979307465</v>
      </c>
      <c r="D83">
        <f>D23+(3/0.017)*(D9*D51+D24*D50)</f>
        <v>0.6117003094586781</v>
      </c>
      <c r="E83">
        <f>E23+(3/0.017)*(E9*E51+E24*E50)</f>
        <v>1.6161464806387684</v>
      </c>
      <c r="F83">
        <f>F23+(3/0.017)*(F9*F51+F24*F50)</f>
        <v>9.439366716867031</v>
      </c>
    </row>
    <row r="84" spans="1:6" ht="12.75">
      <c r="A84" t="s">
        <v>82</v>
      </c>
      <c r="B84">
        <f>B24+(4/0.017)*(B10*B51+B25*B50)</f>
        <v>1.012731425578847</v>
      </c>
      <c r="C84">
        <f>C24+(4/0.017)*(C10*C51+C25*C50)</f>
        <v>0.93181914689032</v>
      </c>
      <c r="D84">
        <f>D24+(4/0.017)*(D10*D51+D25*D50)</f>
        <v>2.0599270810029013</v>
      </c>
      <c r="E84">
        <f>E24+(4/0.017)*(E10*E51+E25*E50)</f>
        <v>2.2584978409530803</v>
      </c>
      <c r="F84">
        <f>F24+(4/0.017)*(F10*F51+F25*F50)</f>
        <v>4.3161911629521805</v>
      </c>
    </row>
    <row r="85" spans="1:6" ht="12.75">
      <c r="A85" t="s">
        <v>83</v>
      </c>
      <c r="B85">
        <f>B25+(5/0.017)*(B11*B51+B26*B50)</f>
        <v>-0.009793268583585285</v>
      </c>
      <c r="C85">
        <f>C25+(5/0.017)*(C11*C51+C26*C50)</f>
        <v>-0.012543960714293523</v>
      </c>
      <c r="D85">
        <f>D25+(5/0.017)*(D11*D51+D26*D50)</f>
        <v>0.2078551287721752</v>
      </c>
      <c r="E85">
        <f>E25+(5/0.017)*(E11*E51+E26*E50)</f>
        <v>0.495744120349916</v>
      </c>
      <c r="F85">
        <f>F25+(5/0.017)*(F11*F51+F26*F50)</f>
        <v>-0.7834845281279704</v>
      </c>
    </row>
    <row r="86" spans="1:6" ht="12.75">
      <c r="A86" t="s">
        <v>84</v>
      </c>
      <c r="B86">
        <f>B26+(6/0.017)*(B12*B51+B27*B50)</f>
        <v>0.5701075736602703</v>
      </c>
      <c r="C86">
        <f>C26+(6/0.017)*(C12*C51+C27*C50)</f>
        <v>0.506887731646836</v>
      </c>
      <c r="D86">
        <f>D26+(6/0.017)*(D12*D51+D27*D50)</f>
        <v>0.6301107924621833</v>
      </c>
      <c r="E86">
        <f>E26+(6/0.017)*(E12*E51+E27*E50)</f>
        <v>0.5778545580259113</v>
      </c>
      <c r="F86">
        <f>F26+(6/0.017)*(F12*F51+F27*F50)</f>
        <v>1.3793214553317856</v>
      </c>
    </row>
    <row r="87" spans="1:6" ht="12.75">
      <c r="A87" t="s">
        <v>85</v>
      </c>
      <c r="B87">
        <f>B27+(7/0.017)*(B13*B51+B28*B50)</f>
        <v>-0.13474753778797324</v>
      </c>
      <c r="C87">
        <f>C27+(7/0.017)*(C13*C51+C28*C50)</f>
        <v>-0.1506205647594183</v>
      </c>
      <c r="D87">
        <f>D27+(7/0.017)*(D13*D51+D28*D50)</f>
        <v>0.07282789258339029</v>
      </c>
      <c r="E87">
        <f>E27+(7/0.017)*(E13*E51+E28*E50)</f>
        <v>0.0899624019177347</v>
      </c>
      <c r="F87">
        <f>F27+(7/0.017)*(F13*F51+F28*F50)</f>
        <v>0.5497746792039273</v>
      </c>
    </row>
    <row r="88" spans="1:6" ht="12.75">
      <c r="A88" t="s">
        <v>86</v>
      </c>
      <c r="B88">
        <f>B28+(8/0.017)*(B14*B51+B29*B50)</f>
        <v>-0.0385188994504164</v>
      </c>
      <c r="C88">
        <f>C28+(8/0.017)*(C14*C51+C29*C50)</f>
        <v>0.4009252926540733</v>
      </c>
      <c r="D88">
        <f>D28+(8/0.017)*(D14*D51+D29*D50)</f>
        <v>0.3130538958960585</v>
      </c>
      <c r="E88">
        <f>E28+(8/0.017)*(E14*E51+E29*E50)</f>
        <v>0.3819192678661443</v>
      </c>
      <c r="F88">
        <f>F28+(8/0.017)*(F14*F51+F29*F50)</f>
        <v>0.27866631694961697</v>
      </c>
    </row>
    <row r="89" spans="1:6" ht="12.75">
      <c r="A89" t="s">
        <v>87</v>
      </c>
      <c r="B89">
        <f>B29+(9/0.017)*(B15*B51+B30*B50)</f>
        <v>0.022773198572813277</v>
      </c>
      <c r="C89">
        <f>C29+(9/0.017)*(C15*C51+C30*C50)</f>
        <v>-0.08516245034045009</v>
      </c>
      <c r="D89">
        <f>D29+(9/0.017)*(D15*D51+D30*D50)</f>
        <v>-0.029785790104961605</v>
      </c>
      <c r="E89">
        <f>E29+(9/0.017)*(E15*E51+E30*E50)</f>
        <v>0.02080220027207572</v>
      </c>
      <c r="F89">
        <f>F29+(9/0.017)*(F15*F51+F30*F50)</f>
        <v>-0.006912684137336016</v>
      </c>
    </row>
    <row r="90" spans="1:6" ht="12.75">
      <c r="A90" t="s">
        <v>88</v>
      </c>
      <c r="B90">
        <f>B30+(10/0.017)*(B16*B51+B31*B50)</f>
        <v>0.07970184071645794</v>
      </c>
      <c r="C90">
        <f>C30+(10/0.017)*(C16*C51+C31*C50)</f>
        <v>0.03514374137134703</v>
      </c>
      <c r="D90">
        <f>D30+(10/0.017)*(D16*D51+D31*D50)</f>
        <v>0.06699095902380517</v>
      </c>
      <c r="E90">
        <f>E30+(10/0.017)*(E16*E51+E31*E50)</f>
        <v>0.0869172201545682</v>
      </c>
      <c r="F90">
        <f>F30+(10/0.017)*(F16*F51+F31*F50)</f>
        <v>0.39374602687785865</v>
      </c>
    </row>
    <row r="91" spans="1:6" ht="12.75">
      <c r="A91" t="s">
        <v>89</v>
      </c>
      <c r="B91">
        <f>B31+(11/0.017)*(B17*B51+B32*B50)</f>
        <v>-0.03139009466740911</v>
      </c>
      <c r="C91">
        <f>C31+(11/0.017)*(C17*C51+C32*C50)</f>
        <v>-0.026898599203566638</v>
      </c>
      <c r="D91">
        <f>D31+(11/0.017)*(D17*D51+D32*D50)</f>
        <v>0.0018316049140595047</v>
      </c>
      <c r="E91">
        <f>E31+(11/0.017)*(E17*E51+E32*E50)</f>
        <v>0.01369329910057641</v>
      </c>
      <c r="F91">
        <f>F31+(11/0.017)*(F17*F51+F32*F50)</f>
        <v>0.03644831031510283</v>
      </c>
    </row>
    <row r="92" spans="1:6" ht="12.75">
      <c r="A92" t="s">
        <v>90</v>
      </c>
      <c r="B92">
        <f>B32+(12/0.017)*(B18*B51+B33*B50)</f>
        <v>0.009547853733089537</v>
      </c>
      <c r="C92">
        <f>C32+(12/0.017)*(C18*C51+C33*C50)</f>
        <v>0.0695961629915312</v>
      </c>
      <c r="D92">
        <f>D32+(12/0.017)*(D18*D51+D33*D50)</f>
        <v>0.03857585571658288</v>
      </c>
      <c r="E92">
        <f>E32+(12/0.017)*(E18*E51+E33*E50)</f>
        <v>0.06672703412694893</v>
      </c>
      <c r="F92">
        <f>F32+(12/0.017)*(F18*F51+F33*F50)</f>
        <v>0.020417915891625022</v>
      </c>
    </row>
    <row r="93" spans="1:6" ht="12.75">
      <c r="A93" t="s">
        <v>91</v>
      </c>
      <c r="B93">
        <f>B33+(13/0.017)*(B19*B51+B34*B50)</f>
        <v>0.10443394218967145</v>
      </c>
      <c r="C93">
        <f>C33+(13/0.017)*(C19*C51+C34*C50)</f>
        <v>0.09545021541796651</v>
      </c>
      <c r="D93">
        <f>D33+(13/0.017)*(D19*D51+D34*D50)</f>
        <v>0.10906248339951205</v>
      </c>
      <c r="E93">
        <f>E33+(13/0.017)*(E19*E51+E34*E50)</f>
        <v>0.09931610595332069</v>
      </c>
      <c r="F93">
        <f>F33+(13/0.017)*(F19*F51+F34*F50)</f>
        <v>0.07250117674653958</v>
      </c>
    </row>
    <row r="94" spans="1:6" ht="12.75">
      <c r="A94" t="s">
        <v>92</v>
      </c>
      <c r="B94">
        <f>B34+(14/0.017)*(B20*B51+B35*B50)</f>
        <v>-0.016526871889158905</v>
      </c>
      <c r="C94">
        <f>C34+(14/0.017)*(C20*C51+C35*C50)</f>
        <v>-0.008660429451235973</v>
      </c>
      <c r="D94">
        <f>D34+(14/0.017)*(D20*D51+D35*D50)</f>
        <v>-0.0022625313718586814</v>
      </c>
      <c r="E94">
        <f>E34+(14/0.017)*(E20*E51+E35*E50)</f>
        <v>0.015651658322946647</v>
      </c>
      <c r="F94">
        <f>F34+(14/0.017)*(F20*F51+F35*F50)</f>
        <v>-0.010059709944365981</v>
      </c>
    </row>
    <row r="95" spans="1:6" ht="12.75">
      <c r="A95" t="s">
        <v>93</v>
      </c>
      <c r="B95" s="49">
        <f>B35</f>
        <v>-0.003191703</v>
      </c>
      <c r="C95" s="49">
        <f>C35</f>
        <v>0.0001467572</v>
      </c>
      <c r="D95" s="49">
        <f>D35</f>
        <v>-0.003908144</v>
      </c>
      <c r="E95" s="49">
        <f>E35</f>
        <v>-0.0003387288</v>
      </c>
      <c r="F95" s="49">
        <f>F35</f>
        <v>0.0009593594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1.1711289699148741</v>
      </c>
      <c r="C103">
        <f>C63*10000/C62</f>
        <v>0.8140251781107182</v>
      </c>
      <c r="D103">
        <f>D63*10000/D62</f>
        <v>2.3924324110846373</v>
      </c>
      <c r="E103">
        <f>E63*10000/E62</f>
        <v>-0.5422970108459331</v>
      </c>
      <c r="F103">
        <f>F63*10000/F62</f>
        <v>-1.5203589741935724</v>
      </c>
      <c r="G103">
        <f>AVERAGE(C103:E103)</f>
        <v>0.8880535261164741</v>
      </c>
      <c r="H103">
        <f>STDEV(C103:E103)</f>
        <v>1.4687645632359125</v>
      </c>
      <c r="I103">
        <f>(B103*B4+C103*C4+D103*D4+E103*E4+F103*F4)/SUM(B4:F4)</f>
        <v>0.6077545101467107</v>
      </c>
      <c r="K103">
        <f>(LN(H103)+LN(H123))/2-LN(K114*K115^3)</f>
        <v>-3.654105714476144</v>
      </c>
    </row>
    <row r="104" spans="1:11" ht="12.75">
      <c r="A104" t="s">
        <v>67</v>
      </c>
      <c r="B104">
        <f>B64*10000/B62</f>
        <v>-0.5521692287914477</v>
      </c>
      <c r="C104">
        <f>C64*10000/C62</f>
        <v>0.15507608284707178</v>
      </c>
      <c r="D104">
        <f>D64*10000/D62</f>
        <v>0.25124035205697076</v>
      </c>
      <c r="E104">
        <f>E64*10000/E62</f>
        <v>0.43089723402085167</v>
      </c>
      <c r="F104">
        <f>F64*10000/F62</f>
        <v>-0.9223533879874672</v>
      </c>
      <c r="G104">
        <f>AVERAGE(C104:E104)</f>
        <v>0.2790712229749647</v>
      </c>
      <c r="H104">
        <f>STDEV(C104:E104)</f>
        <v>0.1400008746070817</v>
      </c>
      <c r="I104">
        <f>(B104*B4+C104*C4+D104*D4+E104*E4+F104*F4)/SUM(B4:F4)</f>
        <v>-0.0016695706308608768</v>
      </c>
      <c r="K104">
        <f>(LN(H104)+LN(H124))/2-LN(K114*K115^4)</f>
        <v>-4.437637768035978</v>
      </c>
    </row>
    <row r="105" spans="1:11" ht="12.75">
      <c r="A105" t="s">
        <v>68</v>
      </c>
      <c r="B105">
        <f>B65*10000/B62</f>
        <v>0.5425479487842583</v>
      </c>
      <c r="C105">
        <f>C65*10000/C62</f>
        <v>-0.25817997596391423</v>
      </c>
      <c r="D105">
        <f>D65*10000/D62</f>
        <v>-0.40627197169947427</v>
      </c>
      <c r="E105">
        <f>E65*10000/E62</f>
        <v>0.4236778642444953</v>
      </c>
      <c r="F105">
        <f>F65*10000/F62</f>
        <v>-0.7223041966068836</v>
      </c>
      <c r="G105">
        <f>AVERAGE(C105:E105)</f>
        <v>-0.08025802780629776</v>
      </c>
      <c r="H105">
        <f>STDEV(C105:E105)</f>
        <v>0.442658273697676</v>
      </c>
      <c r="I105">
        <f>(B105*B4+C105*C4+D105*D4+E105*E4+F105*F4)/SUM(B4:F4)</f>
        <v>-0.07554502719468828</v>
      </c>
      <c r="K105">
        <f>(LN(H105)+LN(H125))/2-LN(K114*K115^5)</f>
        <v>-3.786865447474875</v>
      </c>
    </row>
    <row r="106" spans="1:11" ht="12.75">
      <c r="A106" t="s">
        <v>69</v>
      </c>
      <c r="B106">
        <f>B66*10000/B62</f>
        <v>2.6255705448768</v>
      </c>
      <c r="C106">
        <f>C66*10000/C62</f>
        <v>1.1295838794168196</v>
      </c>
      <c r="D106">
        <f>D66*10000/D62</f>
        <v>2.0442894301680354</v>
      </c>
      <c r="E106">
        <f>E66*10000/E62</f>
        <v>1.5404746061818317</v>
      </c>
      <c r="F106">
        <f>F66*10000/F62</f>
        <v>14.465441920758138</v>
      </c>
      <c r="G106">
        <f>AVERAGE(C106:E106)</f>
        <v>1.5714493052555623</v>
      </c>
      <c r="H106">
        <f>STDEV(C106:E106)</f>
        <v>0.45813877278702614</v>
      </c>
      <c r="I106">
        <f>(B106*B4+C106*C4+D106*D4+E106*E4+F106*F4)/SUM(B4:F4)</f>
        <v>3.443486816519642</v>
      </c>
      <c r="K106">
        <f>(LN(H106)+LN(H126))/2-LN(K114*K115^6)</f>
        <v>-3.886443043573253</v>
      </c>
    </row>
    <row r="107" spans="1:11" ht="12.75">
      <c r="A107" t="s">
        <v>70</v>
      </c>
      <c r="B107">
        <f>B67*10000/B62</f>
        <v>0.28522546225571965</v>
      </c>
      <c r="C107">
        <f>C67*10000/C62</f>
        <v>-0.015102493622876648</v>
      </c>
      <c r="D107">
        <f>D67*10000/D62</f>
        <v>0.18753466508702984</v>
      </c>
      <c r="E107">
        <f>E67*10000/E62</f>
        <v>0.09266947569821157</v>
      </c>
      <c r="F107">
        <f>F67*10000/F62</f>
        <v>0.17728710117653304</v>
      </c>
      <c r="G107">
        <f>AVERAGE(C107:E107)</f>
        <v>0.08836721572078825</v>
      </c>
      <c r="H107">
        <f>STDEV(C107:E107)</f>
        <v>0.10138706329306006</v>
      </c>
      <c r="I107">
        <f>(B107*B4+C107*C4+D107*D4+E107*E4+F107*F4)/SUM(B4:F4)</f>
        <v>0.1287420714500393</v>
      </c>
      <c r="K107">
        <f>(LN(H107)+LN(H127))/2-LN(K114*K115^7)</f>
        <v>-3.661811145545319</v>
      </c>
    </row>
    <row r="108" spans="1:9" ht="12.75">
      <c r="A108" t="s">
        <v>71</v>
      </c>
      <c r="B108">
        <f>B68*10000/B62</f>
        <v>-0.008544205488289483</v>
      </c>
      <c r="C108">
        <f>C68*10000/C62</f>
        <v>0.05411046626506838</v>
      </c>
      <c r="D108">
        <f>D68*10000/D62</f>
        <v>-0.04121467378335021</v>
      </c>
      <c r="E108">
        <f>E68*10000/E62</f>
        <v>-0.06773327330135874</v>
      </c>
      <c r="F108">
        <f>F68*10000/F62</f>
        <v>-0.19559764791539078</v>
      </c>
      <c r="G108">
        <f>AVERAGE(C108:E108)</f>
        <v>-0.018279160273213524</v>
      </c>
      <c r="H108">
        <f>STDEV(C108:E108)</f>
        <v>0.06407809729434134</v>
      </c>
      <c r="I108">
        <f>(B108*B4+C108*C4+D108*D4+E108*E4+F108*F4)/SUM(B4:F4)</f>
        <v>-0.04049937952246729</v>
      </c>
    </row>
    <row r="109" spans="1:9" ht="12.75">
      <c r="A109" t="s">
        <v>72</v>
      </c>
      <c r="B109">
        <f>B69*10000/B62</f>
        <v>0.017318640008191704</v>
      </c>
      <c r="C109">
        <f>C69*10000/C62</f>
        <v>-0.0649923005632414</v>
      </c>
      <c r="D109">
        <f>D69*10000/D62</f>
        <v>-0.033743374225381983</v>
      </c>
      <c r="E109">
        <f>E69*10000/E62</f>
        <v>0.06900663734055104</v>
      </c>
      <c r="F109">
        <f>F69*10000/F62</f>
        <v>0.004784574838139916</v>
      </c>
      <c r="G109">
        <f>AVERAGE(C109:E109)</f>
        <v>-0.009909679149357448</v>
      </c>
      <c r="H109">
        <f>STDEV(C109:E109)</f>
        <v>0.0701067942896321</v>
      </c>
      <c r="I109">
        <f>(B109*B4+C109*C4+D109*D4+E109*E4+F109*F4)/SUM(B4:F4)</f>
        <v>-0.004006268522869359</v>
      </c>
    </row>
    <row r="110" spans="1:11" ht="12.75">
      <c r="A110" t="s">
        <v>73</v>
      </c>
      <c r="B110">
        <f>B70*10000/B62</f>
        <v>-0.40317767457034737</v>
      </c>
      <c r="C110">
        <f>C70*10000/C62</f>
        <v>-0.1927317261504928</v>
      </c>
      <c r="D110">
        <f>D70*10000/D62</f>
        <v>-0.14106088191738883</v>
      </c>
      <c r="E110">
        <f>E70*10000/E62</f>
        <v>-0.16667256058584895</v>
      </c>
      <c r="F110">
        <f>F70*10000/F62</f>
        <v>-0.3045116680922089</v>
      </c>
      <c r="G110">
        <f>AVERAGE(C110:E110)</f>
        <v>-0.16682172288457686</v>
      </c>
      <c r="H110">
        <f>STDEV(C110:E110)</f>
        <v>0.025835745063456927</v>
      </c>
      <c r="I110">
        <f>(B110*B4+C110*C4+D110*D4+E110*E4+F110*F4)/SUM(B4:F4)</f>
        <v>-0.21945933542635607</v>
      </c>
      <c r="K110">
        <f>EXP(AVERAGE(K103:K107))</f>
        <v>0.020540173577302374</v>
      </c>
    </row>
    <row r="111" spans="1:9" ht="12.75">
      <c r="A111" t="s">
        <v>74</v>
      </c>
      <c r="B111">
        <f>B71*10000/B62</f>
        <v>-0.006593515717971832</v>
      </c>
      <c r="C111">
        <f>C71*10000/C62</f>
        <v>-0.007146396088017069</v>
      </c>
      <c r="D111">
        <f>D71*10000/D62</f>
        <v>-0.008832532899509478</v>
      </c>
      <c r="E111">
        <f>E71*10000/E62</f>
        <v>0.0009149401207255043</v>
      </c>
      <c r="F111">
        <f>F71*10000/F62</f>
        <v>-0.004272944666753702</v>
      </c>
      <c r="G111">
        <f>AVERAGE(C111:E111)</f>
        <v>-0.0050213296222670145</v>
      </c>
      <c r="H111">
        <f>STDEV(C111:E111)</f>
        <v>0.005209629370976767</v>
      </c>
      <c r="I111">
        <f>(B111*B4+C111*C4+D111*D4+E111*E4+F111*F4)/SUM(B4:F4)</f>
        <v>-0.005149286556407786</v>
      </c>
    </row>
    <row r="112" spans="1:9" ht="12.75">
      <c r="A112" t="s">
        <v>75</v>
      </c>
      <c r="B112">
        <f>B72*10000/B62</f>
        <v>-0.06758315587370771</v>
      </c>
      <c r="C112">
        <f>C72*10000/C62</f>
        <v>-0.03637231757424899</v>
      </c>
      <c r="D112">
        <f>D72*10000/D62</f>
        <v>-0.03341393983366035</v>
      </c>
      <c r="E112">
        <f>E72*10000/E62</f>
        <v>-0.015363992323932736</v>
      </c>
      <c r="F112">
        <f>F72*10000/F62</f>
        <v>-0.05857774045429552</v>
      </c>
      <c r="G112">
        <f>AVERAGE(C112:E112)</f>
        <v>-0.02838341657728069</v>
      </c>
      <c r="H112">
        <f>STDEV(C112:E112)</f>
        <v>0.011371765721755852</v>
      </c>
      <c r="I112">
        <f>(B112*B4+C112*C4+D112*D4+E112*E4+F112*F4)/SUM(B4:F4)</f>
        <v>-0.03809385008788251</v>
      </c>
    </row>
    <row r="113" spans="1:9" ht="12.75">
      <c r="A113" t="s">
        <v>76</v>
      </c>
      <c r="B113">
        <f>B73*10000/B62</f>
        <v>0.023190790388811784</v>
      </c>
      <c r="C113">
        <f>C73*10000/C62</f>
        <v>0.026259947548266372</v>
      </c>
      <c r="D113">
        <f>D73*10000/D62</f>
        <v>0.029935547807048966</v>
      </c>
      <c r="E113">
        <f>E73*10000/E62</f>
        <v>0.03386767983360385</v>
      </c>
      <c r="F113">
        <f>F73*10000/F62</f>
        <v>-0.009988280260657378</v>
      </c>
      <c r="G113">
        <f>AVERAGE(C113:E113)</f>
        <v>0.030021058396306394</v>
      </c>
      <c r="H113">
        <f>STDEV(C113:E113)</f>
        <v>0.0038045869259353683</v>
      </c>
      <c r="I113">
        <f>(B113*B4+C113*C4+D113*D4+E113*E4+F113*F4)/SUM(B4:F4)</f>
        <v>0.023695291709148466</v>
      </c>
    </row>
    <row r="114" spans="1:11" ht="12.75">
      <c r="A114" t="s">
        <v>77</v>
      </c>
      <c r="B114">
        <f>B74*10000/B62</f>
        <v>-0.20607128514132697</v>
      </c>
      <c r="C114">
        <f>C74*10000/C62</f>
        <v>-0.18395923640874154</v>
      </c>
      <c r="D114">
        <f>D74*10000/D62</f>
        <v>-0.20337250186959158</v>
      </c>
      <c r="E114">
        <f>E74*10000/E62</f>
        <v>-0.18973650449842763</v>
      </c>
      <c r="F114">
        <f>F74*10000/F62</f>
        <v>-0.15715814503733877</v>
      </c>
      <c r="G114">
        <f>AVERAGE(C114:E114)</f>
        <v>-0.1923560809255869</v>
      </c>
      <c r="H114">
        <f>STDEV(C114:E114)</f>
        <v>0.0099682172155638</v>
      </c>
      <c r="I114">
        <f>(B114*B4+C114*C4+D114*D4+E114*E4+F114*F4)/SUM(B4:F4)</f>
        <v>-0.18964891385079385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-0.002922915021815204</v>
      </c>
      <c r="C115">
        <f>C75*10000/C62</f>
        <v>-0.0007909429852344948</v>
      </c>
      <c r="D115">
        <f>D75*10000/D62</f>
        <v>0.0004856472848813689</v>
      </c>
      <c r="E115">
        <f>E75*10000/E62</f>
        <v>-0.0013174173033324485</v>
      </c>
      <c r="F115">
        <f>F75*10000/F62</f>
        <v>0.0004640298179930643</v>
      </c>
      <c r="G115">
        <f>AVERAGE(C115:E115)</f>
        <v>-0.0005409043345618582</v>
      </c>
      <c r="H115">
        <f>STDEV(C115:E115)</f>
        <v>0.0009271731081304668</v>
      </c>
      <c r="I115">
        <f>(B115*B4+C115*C4+D115*D4+E115*E4+F115*F4)/SUM(B4:F4)</f>
        <v>-0.0007524550243826894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123.70131805500719</v>
      </c>
      <c r="C122">
        <f>C82*10000/C62</f>
        <v>48.39059764036558</v>
      </c>
      <c r="D122">
        <f>D82*10000/D62</f>
        <v>11.054022694205266</v>
      </c>
      <c r="E122">
        <f>E82*10000/E62</f>
        <v>-54.161511745447406</v>
      </c>
      <c r="F122">
        <f>F82*10000/F62</f>
        <v>-144.0615746156748</v>
      </c>
      <c r="G122">
        <f>AVERAGE(C122:E122)</f>
        <v>1.761036196374479</v>
      </c>
      <c r="H122">
        <f>STDEV(C122:E122)</f>
        <v>51.90379064583421</v>
      </c>
      <c r="I122">
        <f>(B122*B4+C122*C4+D122*D4+E122*E4+F122*F4)/SUM(B4:F4)</f>
        <v>0.00266521950437215</v>
      </c>
    </row>
    <row r="123" spans="1:9" ht="12.75">
      <c r="A123" t="s">
        <v>81</v>
      </c>
      <c r="B123">
        <f>B83*10000/B62</f>
        <v>0.9062070679138795</v>
      </c>
      <c r="C123">
        <f>C83*10000/C62</f>
        <v>-0.5158517752792966</v>
      </c>
      <c r="D123">
        <f>D83*10000/D62</f>
        <v>0.6117007942389834</v>
      </c>
      <c r="E123">
        <f>E83*10000/E62</f>
        <v>1.6161468527530414</v>
      </c>
      <c r="F123">
        <f>F83*10000/F62</f>
        <v>9.43950134303112</v>
      </c>
      <c r="G123">
        <f>AVERAGE(C123:E123)</f>
        <v>0.5706652905709094</v>
      </c>
      <c r="H123">
        <f>STDEV(C123:E123)</f>
        <v>1.0665915206412961</v>
      </c>
      <c r="I123">
        <f>(B123*B4+C123*C4+D123*D4+E123*E4+F123*F4)/SUM(B4:F4)</f>
        <v>1.8017609828975145</v>
      </c>
    </row>
    <row r="124" spans="1:9" ht="12.75">
      <c r="A124" t="s">
        <v>82</v>
      </c>
      <c r="B124">
        <f>B84*10000/B62</f>
        <v>1.0127355909138067</v>
      </c>
      <c r="C124">
        <f>C84*10000/C62</f>
        <v>0.9318201897965602</v>
      </c>
      <c r="D124">
        <f>D84*10000/D62</f>
        <v>2.059928713521414</v>
      </c>
      <c r="E124">
        <f>E84*10000/E62</f>
        <v>2.2584983609673808</v>
      </c>
      <c r="F124">
        <f>F84*10000/F62</f>
        <v>4.316252721346633</v>
      </c>
      <c r="G124">
        <f>AVERAGE(C124:E124)</f>
        <v>1.7500824214284518</v>
      </c>
      <c r="H124">
        <f>STDEV(C124:E124)</f>
        <v>0.7155573254520605</v>
      </c>
      <c r="I124">
        <f>(B124*B4+C124*C4+D124*D4+E124*E4+F124*F4)/SUM(B4:F4)</f>
        <v>1.9852020014910268</v>
      </c>
    </row>
    <row r="125" spans="1:9" ht="12.75">
      <c r="A125" t="s">
        <v>83</v>
      </c>
      <c r="B125">
        <f>B85*10000/B62</f>
        <v>-0.009793308863014726</v>
      </c>
      <c r="C125">
        <f>C85*10000/C62</f>
        <v>-0.0125439747536862</v>
      </c>
      <c r="D125">
        <f>D85*10000/D62</f>
        <v>0.2078552935000186</v>
      </c>
      <c r="E125">
        <f>E85*10000/E62</f>
        <v>0.4957442344939402</v>
      </c>
      <c r="F125">
        <f>F85*10000/F62</f>
        <v>-0.7834957023433397</v>
      </c>
      <c r="G125">
        <f>AVERAGE(C125:E125)</f>
        <v>0.23035185108009085</v>
      </c>
      <c r="H125">
        <f>STDEV(C125:E125)</f>
        <v>0.2548897746914435</v>
      </c>
      <c r="I125">
        <f>(B125*B4+C125*C4+D125*D4+E125*E4+F125*F4)/SUM(B4:F4)</f>
        <v>0.060314701927069135</v>
      </c>
    </row>
    <row r="126" spans="1:9" ht="12.75">
      <c r="A126" t="s">
        <v>84</v>
      </c>
      <c r="B126">
        <f>B86*10000/B62</f>
        <v>0.5701099184961738</v>
      </c>
      <c r="C126">
        <f>C86*10000/C62</f>
        <v>0.5068882989633374</v>
      </c>
      <c r="D126">
        <f>D86*10000/D62</f>
        <v>0.6301112918330314</v>
      </c>
      <c r="E126">
        <f>E86*10000/E62</f>
        <v>0.5778546910756882</v>
      </c>
      <c r="F126">
        <f>F86*10000/F62</f>
        <v>1.3793411274943517</v>
      </c>
      <c r="G126">
        <f>AVERAGE(C126:E126)</f>
        <v>0.5716180939573524</v>
      </c>
      <c r="H126">
        <f>STDEV(C126:E126)</f>
        <v>0.061847779674402296</v>
      </c>
      <c r="I126">
        <f>(B126*B4+C126*C4+D126*D4+E126*E4+F126*F4)/SUM(B4:F4)</f>
        <v>0.6790869296557118</v>
      </c>
    </row>
    <row r="127" spans="1:9" ht="12.75">
      <c r="A127" t="s">
        <v>85</v>
      </c>
      <c r="B127">
        <f>B87*10000/B62</f>
        <v>-0.1347480920006852</v>
      </c>
      <c r="C127">
        <f>C87*10000/C62</f>
        <v>-0.15062073333625792</v>
      </c>
      <c r="D127">
        <f>D87*10000/D62</f>
        <v>0.072827950300425</v>
      </c>
      <c r="E127">
        <f>E87*10000/E62</f>
        <v>0.08996242263138546</v>
      </c>
      <c r="F127">
        <f>F87*10000/F62</f>
        <v>0.5497825202019935</v>
      </c>
      <c r="G127">
        <f>AVERAGE(C127:E127)</f>
        <v>0.004056546531850849</v>
      </c>
      <c r="H127">
        <f>STDEV(C127:E127)</f>
        <v>0.13422813868955735</v>
      </c>
      <c r="I127">
        <f>(B127*B4+C127*C4+D127*D4+E127*E4+F127*F4)/SUM(B4:F4)</f>
        <v>0.056669642354593396</v>
      </c>
    </row>
    <row r="128" spans="1:9" ht="12.75">
      <c r="A128" t="s">
        <v>86</v>
      </c>
      <c r="B128">
        <f>B88*10000/B62</f>
        <v>-0.038519057877531855</v>
      </c>
      <c r="C128">
        <f>C88*10000/C62</f>
        <v>0.4009257413757925</v>
      </c>
      <c r="D128">
        <f>D88*10000/D62</f>
        <v>0.313054143995268</v>
      </c>
      <c r="E128">
        <f>E88*10000/E62</f>
        <v>0.3819193558022394</v>
      </c>
      <c r="F128">
        <f>F88*10000/F62</f>
        <v>0.27867029134519206</v>
      </c>
      <c r="G128">
        <f>AVERAGE(C128:E128)</f>
        <v>0.36529974705776663</v>
      </c>
      <c r="H128">
        <f>STDEV(C128:E128)</f>
        <v>0.04623324510204491</v>
      </c>
      <c r="I128">
        <f>(B128*B4+C128*C4+D128*D4+E128*E4+F128*F4)/SUM(B4:F4)</f>
        <v>0.29520671785497843</v>
      </c>
    </row>
    <row r="129" spans="1:9" ht="12.75">
      <c r="A129" t="s">
        <v>87</v>
      </c>
      <c r="B129">
        <f>B89*10000/B62</f>
        <v>0.02277329223831803</v>
      </c>
      <c r="C129">
        <f>C89*10000/C62</f>
        <v>-0.08516254565556695</v>
      </c>
      <c r="D129">
        <f>D89*10000/D62</f>
        <v>-0.02978581371058056</v>
      </c>
      <c r="E129">
        <f>E89*10000/E62</f>
        <v>0.020802205061737872</v>
      </c>
      <c r="F129">
        <f>F89*10000/F62</f>
        <v>-0.0069127827274402965</v>
      </c>
      <c r="G129">
        <f>AVERAGE(C129:E129)</f>
        <v>-0.031382051434803215</v>
      </c>
      <c r="H129">
        <f>STDEV(C129:E129)</f>
        <v>0.053000406411642845</v>
      </c>
      <c r="I129">
        <f>(B129*B4+C129*C4+D129*D4+E129*E4+F129*F4)/SUM(B4:F4)</f>
        <v>-0.02027394575651539</v>
      </c>
    </row>
    <row r="130" spans="1:9" ht="12.75">
      <c r="A130" t="s">
        <v>88</v>
      </c>
      <c r="B130">
        <f>B90*10000/B62</f>
        <v>0.07970216852781552</v>
      </c>
      <c r="C130">
        <f>C90*10000/C62</f>
        <v>0.035143780704759854</v>
      </c>
      <c r="D130">
        <f>D90*10000/D62</f>
        <v>0.06699101211499553</v>
      </c>
      <c r="E130">
        <f>E90*10000/E62</f>
        <v>0.08691724016707236</v>
      </c>
      <c r="F130">
        <f>F90*10000/F62</f>
        <v>0.3937516425636152</v>
      </c>
      <c r="G130">
        <f>AVERAGE(C130:E130)</f>
        <v>0.06301734432894258</v>
      </c>
      <c r="H130">
        <f>STDEV(C130:E130)</f>
        <v>0.026114465396200746</v>
      </c>
      <c r="I130">
        <f>(B130*B4+C130*C4+D130*D4+E130*E4+F130*F4)/SUM(B4:F4)</f>
        <v>0.10953326314846458</v>
      </c>
    </row>
    <row r="131" spans="1:9" ht="12.75">
      <c r="A131" t="s">
        <v>89</v>
      </c>
      <c r="B131">
        <f>B91*10000/B62</f>
        <v>-0.0313902237739574</v>
      </c>
      <c r="C131">
        <f>C91*10000/C62</f>
        <v>-0.026898629308890247</v>
      </c>
      <c r="D131">
        <f>D91*10000/D62</f>
        <v>0.0018316063656297849</v>
      </c>
      <c r="E131">
        <f>E91*10000/E62</f>
        <v>0.013693302253429261</v>
      </c>
      <c r="F131">
        <f>F91*10000/F62</f>
        <v>0.036448830148302705</v>
      </c>
      <c r="G131">
        <f>AVERAGE(C131:E131)</f>
        <v>-0.0037912402299437333</v>
      </c>
      <c r="H131">
        <f>STDEV(C131:E131)</f>
        <v>0.020871955583222725</v>
      </c>
      <c r="I131">
        <f>(B131*B4+C131*C4+D131*D4+E131*E4+F131*F4)/SUM(B4:F4)</f>
        <v>-0.0024310335364306607</v>
      </c>
    </row>
    <row r="132" spans="1:9" ht="12.75">
      <c r="A132" t="s">
        <v>90</v>
      </c>
      <c r="B132">
        <f>B92*10000/B62</f>
        <v>0.009547893003134822</v>
      </c>
      <c r="C132">
        <f>C92*10000/C62</f>
        <v>0.0695962408846212</v>
      </c>
      <c r="D132">
        <f>D92*10000/D62</f>
        <v>0.038575886288441066</v>
      </c>
      <c r="E132">
        <f>E92*10000/E62</f>
        <v>0.06672704949070593</v>
      </c>
      <c r="F132">
        <f>F92*10000/F62</f>
        <v>0.02041820709608583</v>
      </c>
      <c r="G132">
        <f>AVERAGE(C132:E132)</f>
        <v>0.0582997255545894</v>
      </c>
      <c r="H132">
        <f>STDEV(C132:E132)</f>
        <v>0.0171414830560652</v>
      </c>
      <c r="I132">
        <f>(B132*B4+C132*C4+D132*D4+E132*E4+F132*F4)/SUM(B4:F4)</f>
        <v>0.04618358429559714</v>
      </c>
    </row>
    <row r="133" spans="1:9" ht="12.75">
      <c r="A133" t="s">
        <v>91</v>
      </c>
      <c r="B133">
        <f>B93*10000/B62</f>
        <v>0.10443437172344454</v>
      </c>
      <c r="C133">
        <f>C93*10000/C62</f>
        <v>0.0954503222473074</v>
      </c>
      <c r="D133">
        <f>D93*10000/D62</f>
        <v>0.10906256983292263</v>
      </c>
      <c r="E133">
        <f>E93*10000/E62</f>
        <v>0.09931612882064181</v>
      </c>
      <c r="F133">
        <f>F93*10000/F62</f>
        <v>0.07250221077303838</v>
      </c>
      <c r="G133">
        <f>AVERAGE(C133:E133)</f>
        <v>0.1012763403002906</v>
      </c>
      <c r="H133">
        <f>STDEV(C133:E133)</f>
        <v>0.0070146377573424385</v>
      </c>
      <c r="I133">
        <f>(B133*B4+C133*C4+D133*D4+E133*E4+F133*F4)/SUM(B4:F4)</f>
        <v>0.09789570887792032</v>
      </c>
    </row>
    <row r="134" spans="1:9" ht="12.75">
      <c r="A134" t="s">
        <v>92</v>
      </c>
      <c r="B134">
        <f>B94*10000/B62</f>
        <v>-0.016526939863703304</v>
      </c>
      <c r="C134">
        <f>C94*10000/C62</f>
        <v>-0.008660439144121065</v>
      </c>
      <c r="D134">
        <f>D94*10000/D62</f>
        <v>-0.0022625331649436813</v>
      </c>
      <c r="E134">
        <f>E94*10000/E62</f>
        <v>0.015651661926707524</v>
      </c>
      <c r="F134">
        <f>F94*10000/F62</f>
        <v>-0.010059853417991094</v>
      </c>
      <c r="G134">
        <f>AVERAGE(C134:E134)</f>
        <v>0.0015762298725475927</v>
      </c>
      <c r="H134">
        <f>STDEV(C134:E134)</f>
        <v>0.012602445828610137</v>
      </c>
      <c r="I134">
        <f>(B134*B4+C134*C4+D134*D4+E134*E4+F134*F4)/SUM(B4:F4)</f>
        <v>-0.00260109160213743</v>
      </c>
    </row>
    <row r="135" spans="1:9" ht="12.75">
      <c r="A135" t="s">
        <v>93</v>
      </c>
      <c r="B135">
        <f>B95*10000/B62</f>
        <v>-0.003191716127381802</v>
      </c>
      <c r="C135">
        <f>C95*10000/C62</f>
        <v>0.00014675736425290273</v>
      </c>
      <c r="D135">
        <f>D95*10000/D62</f>
        <v>-0.003908147097254018</v>
      </c>
      <c r="E135">
        <f>E95*10000/E62</f>
        <v>-0.0003387288779915822</v>
      </c>
      <c r="F135">
        <f>F95*10000/F62</f>
        <v>0.0009593730825784905</v>
      </c>
      <c r="G135">
        <f>AVERAGE(C135:E135)</f>
        <v>-0.0013667062036642327</v>
      </c>
      <c r="H135">
        <f>STDEV(C135:E135)</f>
        <v>0.0022142979891062544</v>
      </c>
      <c r="I135">
        <f>(B135*B4+C135*C4+D135*D4+E135*E4+F135*F4)/SUM(B4:F4)</f>
        <v>-0.0013206459746656553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2004-09-29T10:25:32Z</cp:lastPrinted>
  <dcterms:created xsi:type="dcterms:W3CDTF">2004-09-29T10:25:13Z</dcterms:created>
  <dcterms:modified xsi:type="dcterms:W3CDTF">2004-09-29T15:43:37Z</dcterms:modified>
  <cp:category/>
  <cp:version/>
  <cp:contentType/>
  <cp:contentStatus/>
</cp:coreProperties>
</file>