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<sst xmlns="http://schemas.openxmlformats.org/spreadsheetml/2006/main" count="204" uniqueCount="98">
  <si>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04/10/2004       13:17:04</t>
  </si>
  <si>
    <t>LISSNER</t>
  </si>
  <si>
    <t>HCMQAP339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</si>
  <si>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</si>
  <si>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</si>
  <si>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</si>
  <si>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</si>
  <si>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</si>
  <si>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</si>
  <si>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</si>
  <si>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</si>
  <si>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</si>
  <si>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</si>
  <si>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</si>
  <si>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</si>
  <si>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</si>
  <si>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</si>
  <si>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</si>
  <si>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</si>
  <si>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</si>
  <si>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</si>
  <si>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</si>
  <si>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</si>
  <si>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</si>
  <si>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</si>
  <si>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</si>
  <si>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</si>
  <si>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</si>
  <si>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</si>
  <si>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</si>
  <si>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</si>
  <si>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</si>
  <si>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</si>
  <si>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</si>
  <si>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</si>
  <si>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</si>
  <si>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</si>
  <si>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</si>
  <si>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</si>
  <si>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</si>
  <si>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</si>
  <si>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</si>
  <si>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</si>
  <si>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</si>
  <si>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</si>
  <si>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</si>
  <si>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</si>
  <si>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-0.003761*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</si>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</sst>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1454494"/>
        <c:axId val="37546127"/>
      </c:lineChart>
      <c:catAx>
        <c:axId val="414544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46127"/>
        <c:crosses val="autoZero"/>
        <c:auto val="1"/>
        <c:lblOffset val="100"/>
        <c:noMultiLvlLbl val="0"/>
      </c:catAx>
      <c:valAx>
        <c:axId val="37546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5449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-0.002266</v>
      </c>
      <c r="C4" s="13">
        <v>-0.003763</v>
      </c>
      <c r="D4" s="13">
        <v>-0.00376</v>
      </c>
      <c r="E4" s="13">
        <v>-0.003761</v>
      </c>
      <c r="F4" s="24">
        <v>-0.002084</v>
      </c>
      <c r="G4" s="34">
        <v>-0.011723</v>
      </c>
    </row>
    <row r="5" spans="1:7" ht="12.75" thickBot="1">
      <c r="A5" s="44" t="s">
        <v>13</v>
      </c>
      <c r="B5" s="45">
        <v>4.826194</v>
      </c>
      <c r="C5" s="46">
        <v>1.604768</v>
      </c>
      <c r="D5" s="46">
        <v>0.839953</v>
      </c>
      <c r="E5" s="46">
        <v>-2.234362</v>
      </c>
      <c r="F5" s="47">
        <v>-5.612029</v>
      </c>
      <c r="G5" s="48">
        <v>6.394402</v>
      </c>
    </row>
    <row r="6" spans="1:7" ht="12.75" thickTop="1">
      <c r="A6" s="6" t="s">
        <v>14</v>
      </c>
      <c r="B6" s="39">
        <v>55.3293</v>
      </c>
      <c r="C6" s="40">
        <v>52.98306</v>
      </c>
      <c r="D6" s="40">
        <v>54.86798</v>
      </c>
      <c r="E6" s="40">
        <v>-68.62026</v>
      </c>
      <c r="F6" s="41">
        <v>-130.9812</v>
      </c>
      <c r="G6" s="42">
        <v>0.002287773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5.13703</v>
      </c>
      <c r="C8" s="14">
        <v>1.571467</v>
      </c>
      <c r="D8" s="14">
        <v>0.3878497</v>
      </c>
      <c r="E8" s="14">
        <v>1.413484</v>
      </c>
      <c r="F8" s="25">
        <v>-2.309389</v>
      </c>
      <c r="G8" s="35">
        <v>1.248369</v>
      </c>
    </row>
    <row r="9" spans="1:7" ht="12">
      <c r="A9" s="20" t="s">
        <v>17</v>
      </c>
      <c r="B9" s="29">
        <v>-0.2874971</v>
      </c>
      <c r="C9" s="14">
        <v>0.2203482</v>
      </c>
      <c r="D9" s="14">
        <v>0.3144331</v>
      </c>
      <c r="E9" s="14">
        <v>-0.1042106</v>
      </c>
      <c r="F9" s="25">
        <v>-1.461706</v>
      </c>
      <c r="G9" s="35">
        <v>-0.1329242</v>
      </c>
    </row>
    <row r="10" spans="1:7" ht="12">
      <c r="A10" s="20" t="s">
        <v>18</v>
      </c>
      <c r="B10" s="29">
        <v>-0.6783018</v>
      </c>
      <c r="C10" s="14">
        <v>-0.8206767</v>
      </c>
      <c r="D10" s="14">
        <v>-0.1542322</v>
      </c>
      <c r="E10" s="14">
        <v>-0.9161404</v>
      </c>
      <c r="F10" s="25">
        <v>-0.7051738</v>
      </c>
      <c r="G10" s="35">
        <v>-0.6473373</v>
      </c>
    </row>
    <row r="11" spans="1:7" ht="12">
      <c r="A11" s="21" t="s">
        <v>19</v>
      </c>
      <c r="B11" s="31">
        <v>2.125905</v>
      </c>
      <c r="C11" s="16">
        <v>1.105113</v>
      </c>
      <c r="D11" s="16">
        <v>1.444667</v>
      </c>
      <c r="E11" s="16">
        <v>0.9569602</v>
      </c>
      <c r="F11" s="27">
        <v>13.87041</v>
      </c>
      <c r="G11" s="37">
        <v>3.000594</v>
      </c>
    </row>
    <row r="12" spans="1:7" ht="12">
      <c r="A12" s="20" t="s">
        <v>20</v>
      </c>
      <c r="B12" s="29">
        <v>0.1002169</v>
      </c>
      <c r="C12" s="14">
        <v>-0.04601048</v>
      </c>
      <c r="D12" s="14">
        <v>-0.04445077</v>
      </c>
      <c r="E12" s="14">
        <v>-0.2056687</v>
      </c>
      <c r="F12" s="25">
        <v>-0.4562188</v>
      </c>
      <c r="G12" s="35">
        <v>-0.1175249</v>
      </c>
    </row>
    <row r="13" spans="1:7" ht="12">
      <c r="A13" s="20" t="s">
        <v>21</v>
      </c>
      <c r="B13" s="29">
        <v>-0.04171748</v>
      </c>
      <c r="C13" s="14">
        <v>0.02978952</v>
      </c>
      <c r="D13" s="14">
        <v>0.1805768</v>
      </c>
      <c r="E13" s="14">
        <v>-0.01848186</v>
      </c>
      <c r="F13" s="25">
        <v>-0.2157443</v>
      </c>
      <c r="G13" s="35">
        <v>0.01134788</v>
      </c>
    </row>
    <row r="14" spans="1:7" ht="12">
      <c r="A14" s="20" t="s">
        <v>22</v>
      </c>
      <c r="B14" s="29">
        <v>-0.03266841</v>
      </c>
      <c r="C14" s="14">
        <v>-0.06454855</v>
      </c>
      <c r="D14" s="14">
        <v>0.06494759</v>
      </c>
      <c r="E14" s="14">
        <v>-0.01468772</v>
      </c>
      <c r="F14" s="25">
        <v>0.1687469</v>
      </c>
      <c r="G14" s="35">
        <v>0.01430613</v>
      </c>
    </row>
    <row r="15" spans="1:7" ht="12">
      <c r="A15" s="21" t="s">
        <v>23</v>
      </c>
      <c r="B15" s="31">
        <v>-0.424078</v>
      </c>
      <c r="C15" s="16">
        <v>-0.233729</v>
      </c>
      <c r="D15" s="16">
        <v>-0.1855062</v>
      </c>
      <c r="E15" s="16">
        <v>-0.2026865</v>
      </c>
      <c r="F15" s="27">
        <v>-0.392798</v>
      </c>
      <c r="G15" s="37">
        <v>-0.2634559</v>
      </c>
    </row>
    <row r="16" spans="1:7" ht="12">
      <c r="A16" s="20" t="s">
        <v>24</v>
      </c>
      <c r="B16" s="29">
        <v>-0.02885168</v>
      </c>
      <c r="C16" s="14">
        <v>-0.00470605</v>
      </c>
      <c r="D16" s="14">
        <v>-0.03274945</v>
      </c>
      <c r="E16" s="14">
        <v>-0.02450976</v>
      </c>
      <c r="F16" s="25">
        <v>-0.0357561</v>
      </c>
      <c r="G16" s="35">
        <v>-0.02385361</v>
      </c>
    </row>
    <row r="17" spans="1:7" ht="12">
      <c r="A17" s="20" t="s">
        <v>25</v>
      </c>
      <c r="B17" s="29">
        <v>-0.04060082</v>
      </c>
      <c r="C17" s="14">
        <v>-0.05858432</v>
      </c>
      <c r="D17" s="14">
        <v>-0.04822146</v>
      </c>
      <c r="E17" s="14">
        <v>-0.03624521</v>
      </c>
      <c r="F17" s="25">
        <v>-0.04380086</v>
      </c>
      <c r="G17" s="35">
        <v>-0.04613978</v>
      </c>
    </row>
    <row r="18" spans="1:7" ht="12">
      <c r="A18" s="20" t="s">
        <v>26</v>
      </c>
      <c r="B18" s="29">
        <v>0.005456378</v>
      </c>
      <c r="C18" s="14">
        <v>0.008834976</v>
      </c>
      <c r="D18" s="14">
        <v>0.01148907</v>
      </c>
      <c r="E18" s="14">
        <v>0.05580864</v>
      </c>
      <c r="F18" s="25">
        <v>0.03778291</v>
      </c>
      <c r="G18" s="35">
        <v>0.02414554</v>
      </c>
    </row>
    <row r="19" spans="1:7" ht="12">
      <c r="A19" s="21" t="s">
        <v>27</v>
      </c>
      <c r="B19" s="31">
        <v>-0.2096466</v>
      </c>
      <c r="C19" s="16">
        <v>-0.1888886</v>
      </c>
      <c r="D19" s="16">
        <v>-0.1983857</v>
      </c>
      <c r="E19" s="16">
        <v>-0.1956812</v>
      </c>
      <c r="F19" s="27">
        <v>-0.1575922</v>
      </c>
      <c r="G19" s="37">
        <v>-0.1916443</v>
      </c>
    </row>
    <row r="20" spans="1:7" ht="12.75" thickBot="1">
      <c r="A20" s="44" t="s">
        <v>28</v>
      </c>
      <c r="B20" s="45">
        <v>-0.004108856</v>
      </c>
      <c r="C20" s="46">
        <v>0.001353698</v>
      </c>
      <c r="D20" s="46">
        <v>-0.005100629</v>
      </c>
      <c r="E20" s="46">
        <v>-0.0007868831</v>
      </c>
      <c r="F20" s="47">
        <v>-0.004006122</v>
      </c>
      <c r="G20" s="48">
        <v>-0.002219853</v>
      </c>
    </row>
    <row r="21" spans="1:7" ht="12.75" thickTop="1">
      <c r="A21" s="6" t="s">
        <v>29</v>
      </c>
      <c r="B21" s="39">
        <v>-51.17237</v>
      </c>
      <c r="C21" s="40">
        <v>93.59232</v>
      </c>
      <c r="D21" s="40">
        <v>58.37198</v>
      </c>
      <c r="E21" s="40">
        <v>-13.54327</v>
      </c>
      <c r="F21" s="41">
        <v>-194.1228</v>
      </c>
      <c r="G21" s="43">
        <v>0.01500749</v>
      </c>
    </row>
    <row r="22" spans="1:7" ht="12">
      <c r="A22" s="20" t="s">
        <v>30</v>
      </c>
      <c r="B22" s="29">
        <v>96.52687</v>
      </c>
      <c r="C22" s="14">
        <v>32.09547</v>
      </c>
      <c r="D22" s="14">
        <v>16.79908</v>
      </c>
      <c r="E22" s="14">
        <v>-44.68755</v>
      </c>
      <c r="F22" s="25">
        <v>-112.2453</v>
      </c>
      <c r="G22" s="36">
        <v>0</v>
      </c>
    </row>
    <row r="23" spans="1:7" ht="12">
      <c r="A23" s="20" t="s">
        <v>31</v>
      </c>
      <c r="B23" s="29">
        <v>-1.332767</v>
      </c>
      <c r="C23" s="14">
        <v>-0.7669717</v>
      </c>
      <c r="D23" s="14">
        <v>-1.546472</v>
      </c>
      <c r="E23" s="14">
        <v>0.409194</v>
      </c>
      <c r="F23" s="25">
        <v>6.745199</v>
      </c>
      <c r="G23" s="35">
        <v>0.2477769</v>
      </c>
    </row>
    <row r="24" spans="1:7" ht="12">
      <c r="A24" s="20" t="s">
        <v>32</v>
      </c>
      <c r="B24" s="29">
        <v>-1.567962</v>
      </c>
      <c r="C24" s="14">
        <v>-1.648527</v>
      </c>
      <c r="D24" s="14">
        <v>-1.23379</v>
      </c>
      <c r="E24" s="14">
        <v>-0.08267815</v>
      </c>
      <c r="F24" s="25">
        <v>1.105306</v>
      </c>
      <c r="G24" s="35">
        <v>-0.7933557</v>
      </c>
    </row>
    <row r="25" spans="1:7" ht="12">
      <c r="A25" s="20" t="s">
        <v>33</v>
      </c>
      <c r="B25" s="29">
        <v>-0.1262303</v>
      </c>
      <c r="C25" s="14">
        <v>-0.3483184</v>
      </c>
      <c r="D25" s="14">
        <v>-0.9464213</v>
      </c>
      <c r="E25" s="14">
        <v>-0.2075</v>
      </c>
      <c r="F25" s="25">
        <v>-2.125375</v>
      </c>
      <c r="G25" s="35">
        <v>-0.6629487</v>
      </c>
    </row>
    <row r="26" spans="1:7" ht="12">
      <c r="A26" s="21" t="s">
        <v>34</v>
      </c>
      <c r="B26" s="31">
        <v>0.6755622</v>
      </c>
      <c r="C26" s="16">
        <v>0.3059983</v>
      </c>
      <c r="D26" s="16">
        <v>0.541227</v>
      </c>
      <c r="E26" s="16">
        <v>0.6135021</v>
      </c>
      <c r="F26" s="27">
        <v>1.736859</v>
      </c>
      <c r="G26" s="37">
        <v>0.680793</v>
      </c>
    </row>
    <row r="27" spans="1:7" ht="12">
      <c r="A27" s="20" t="s">
        <v>35</v>
      </c>
      <c r="B27" s="29">
        <v>-0.0551419</v>
      </c>
      <c r="C27" s="14">
        <v>-0.06679239</v>
      </c>
      <c r="D27" s="14">
        <v>-0.2597337</v>
      </c>
      <c r="E27" s="14">
        <v>0.03822004</v>
      </c>
      <c r="F27" s="25">
        <v>0.204116</v>
      </c>
      <c r="G27" s="35">
        <v>-0.05013218</v>
      </c>
    </row>
    <row r="28" spans="1:7" ht="12">
      <c r="A28" s="20" t="s">
        <v>36</v>
      </c>
      <c r="B28" s="29">
        <v>-0.2889645</v>
      </c>
      <c r="C28" s="14">
        <v>-0.03346181</v>
      </c>
      <c r="D28" s="14">
        <v>-0.1558868</v>
      </c>
      <c r="E28" s="14">
        <v>0.007292972</v>
      </c>
      <c r="F28" s="25">
        <v>0.2170726</v>
      </c>
      <c r="G28" s="35">
        <v>-0.05674333</v>
      </c>
    </row>
    <row r="29" spans="1:7" ht="12">
      <c r="A29" s="20" t="s">
        <v>37</v>
      </c>
      <c r="B29" s="29">
        <v>0.04645448</v>
      </c>
      <c r="C29" s="14">
        <v>-0.03279803</v>
      </c>
      <c r="D29" s="14">
        <v>-0.142642</v>
      </c>
      <c r="E29" s="14">
        <v>-0.03072943</v>
      </c>
      <c r="F29" s="25">
        <v>0.00920791</v>
      </c>
      <c r="G29" s="35">
        <v>-0.04163113</v>
      </c>
    </row>
    <row r="30" spans="1:7" ht="12">
      <c r="A30" s="21" t="s">
        <v>38</v>
      </c>
      <c r="B30" s="31">
        <v>0.006017893</v>
      </c>
      <c r="C30" s="16">
        <v>0.04289874</v>
      </c>
      <c r="D30" s="16">
        <v>0.07625247</v>
      </c>
      <c r="E30" s="16">
        <v>-0.01478281</v>
      </c>
      <c r="F30" s="27">
        <v>0.4009279</v>
      </c>
      <c r="G30" s="37">
        <v>0.07942562</v>
      </c>
    </row>
    <row r="31" spans="1:7" ht="12">
      <c r="A31" s="20" t="s">
        <v>39</v>
      </c>
      <c r="B31" s="29">
        <v>0.002592503</v>
      </c>
      <c r="C31" s="14">
        <v>0.002128666</v>
      </c>
      <c r="D31" s="14">
        <v>-0.03232184</v>
      </c>
      <c r="E31" s="14">
        <v>-0.04043346</v>
      </c>
      <c r="F31" s="25">
        <v>0.008027409</v>
      </c>
      <c r="G31" s="35">
        <v>-0.01554158</v>
      </c>
    </row>
    <row r="32" spans="1:7" ht="12">
      <c r="A32" s="20" t="s">
        <v>40</v>
      </c>
      <c r="B32" s="29">
        <v>0.007377356</v>
      </c>
      <c r="C32" s="14">
        <v>0.0516467</v>
      </c>
      <c r="D32" s="14">
        <v>0.03304988</v>
      </c>
      <c r="E32" s="14">
        <v>0.03188778</v>
      </c>
      <c r="F32" s="25">
        <v>0.05009525</v>
      </c>
      <c r="G32" s="35">
        <v>0.03579832</v>
      </c>
    </row>
    <row r="33" spans="1:7" ht="12">
      <c r="A33" s="20" t="s">
        <v>41</v>
      </c>
      <c r="B33" s="29">
        <v>0.1347227</v>
      </c>
      <c r="C33" s="14">
        <v>0.08609005</v>
      </c>
      <c r="D33" s="14">
        <v>0.100242</v>
      </c>
      <c r="E33" s="14">
        <v>0.1152279</v>
      </c>
      <c r="F33" s="25">
        <v>0.1303414</v>
      </c>
      <c r="G33" s="35">
        <v>0.1094502</v>
      </c>
    </row>
    <row r="34" spans="1:7" ht="12">
      <c r="A34" s="21" t="s">
        <v>42</v>
      </c>
      <c r="B34" s="31">
        <v>-0.01912378</v>
      </c>
      <c r="C34" s="16">
        <v>-0.005741882</v>
      </c>
      <c r="D34" s="16">
        <v>0.001948167</v>
      </c>
      <c r="E34" s="16">
        <v>0.003055489</v>
      </c>
      <c r="F34" s="27">
        <v>-0.002521478</v>
      </c>
      <c r="G34" s="37">
        <v>-0.003280456</v>
      </c>
    </row>
    <row r="35" spans="1:7" ht="12.75" thickBot="1">
      <c r="A35" s="22" t="s">
        <v>43</v>
      </c>
      <c r="B35" s="32">
        <v>-0.006082565</v>
      </c>
      <c r="C35" s="17">
        <v>-0.0001574045</v>
      </c>
      <c r="D35" s="17">
        <v>-0.002628821</v>
      </c>
      <c r="E35" s="17">
        <v>-0.006798675</v>
      </c>
      <c r="F35" s="28">
        <v>-0.0008722237</v>
      </c>
      <c r="G35" s="38">
        <v>-0.00330352</v>
      </c>
    </row>
    <row r="36" spans="1:7" ht="12">
      <c r="A36" s="4" t="s">
        <v>44</v>
      </c>
      <c r="B36" s="3">
        <v>22.34192</v>
      </c>
      <c r="C36" s="3">
        <v>22.34802</v>
      </c>
      <c r="D36" s="3">
        <v>22.36633</v>
      </c>
      <c r="E36" s="3">
        <v>22.37549</v>
      </c>
      <c r="F36" s="3">
        <v>22.3999</v>
      </c>
      <c r="G36" s="3"/>
    </row>
    <row r="37" spans="1:6" ht="12">
      <c r="A37" s="4" t="s">
        <v>45</v>
      </c>
      <c r="B37" s="2">
        <v>-0.05289714</v>
      </c>
      <c r="C37" s="2">
        <v>0.07527669</v>
      </c>
      <c r="D37" s="2">
        <v>0.130717</v>
      </c>
      <c r="E37" s="2">
        <v>0.1719157</v>
      </c>
      <c r="F37" s="2">
        <v>0.201416</v>
      </c>
    </row>
    <row r="38" spans="1:7" ht="12">
      <c r="A38" s="4" t="s">
        <v>53</v>
      </c>
      <c r="B38" s="2">
        <v>-9.321141E-05</v>
      </c>
      <c r="C38" s="2">
        <v>-9.058093E-05</v>
      </c>
      <c r="D38" s="2">
        <v>-9.344201E-05</v>
      </c>
      <c r="E38" s="2">
        <v>0.0001165492</v>
      </c>
      <c r="F38" s="2">
        <v>0.0002189362</v>
      </c>
      <c r="G38" s="2">
        <v>0.0002793312</v>
      </c>
    </row>
    <row r="39" spans="1:7" ht="12.75" thickBot="1">
      <c r="A39" s="4" t="s">
        <v>54</v>
      </c>
      <c r="B39" s="2">
        <v>8.789278E-05</v>
      </c>
      <c r="C39" s="2">
        <v>-0.0001588162</v>
      </c>
      <c r="D39" s="2">
        <v>-9.90754E-05</v>
      </c>
      <c r="E39" s="2">
        <v>2.354439E-05</v>
      </c>
      <c r="F39" s="2">
        <v>0.0003324662</v>
      </c>
      <c r="G39" s="2">
        <v>0.001111261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3.117034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0.002266</v>
      </c>
      <c r="C4">
        <v>0.003763</v>
      </c>
      <c r="D4">
        <v>0.00376</v>
      </c>
      <c r="E4">
        <v>0.003761</v>
      </c>
      <c r="F4">
        <v>0.002084</v>
      </c>
      <c r="G4">
        <v>0.011723</v>
      </c>
    </row>
    <row r="5" spans="1:7" ht="12.75">
      <c r="A5" t="s">
        <v>13</v>
      </c>
      <c r="B5">
        <v>4.826194</v>
      </c>
      <c r="C5">
        <v>1.604768</v>
      </c>
      <c r="D5">
        <v>0.839953</v>
      </c>
      <c r="E5">
        <v>-2.234362</v>
      </c>
      <c r="F5">
        <v>-5.612029</v>
      </c>
      <c r="G5">
        <v>6.394402</v>
      </c>
    </row>
    <row r="6" spans="1:7" ht="12.75">
      <c r="A6" t="s">
        <v>14</v>
      </c>
      <c r="B6" s="49">
        <v>55.3293</v>
      </c>
      <c r="C6" s="49">
        <v>52.98306</v>
      </c>
      <c r="D6" s="49">
        <v>54.86798</v>
      </c>
      <c r="E6" s="49">
        <v>-68.62026</v>
      </c>
      <c r="F6" s="49">
        <v>-130.9812</v>
      </c>
      <c r="G6" s="49">
        <v>0.002287773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5.13703</v>
      </c>
      <c r="C8" s="49">
        <v>1.571467</v>
      </c>
      <c r="D8" s="49">
        <v>0.3878497</v>
      </c>
      <c r="E8" s="49">
        <v>1.413484</v>
      </c>
      <c r="F8" s="49">
        <v>-2.309389</v>
      </c>
      <c r="G8" s="49">
        <v>1.248369</v>
      </c>
    </row>
    <row r="9" spans="1:7" ht="12.75">
      <c r="A9" t="s">
        <v>17</v>
      </c>
      <c r="B9" s="49">
        <v>-0.2874971</v>
      </c>
      <c r="C9" s="49">
        <v>0.2203482</v>
      </c>
      <c r="D9" s="49">
        <v>0.3144331</v>
      </c>
      <c r="E9" s="49">
        <v>-0.1042106</v>
      </c>
      <c r="F9" s="49">
        <v>-1.461706</v>
      </c>
      <c r="G9" s="49">
        <v>-0.1329242</v>
      </c>
    </row>
    <row r="10" spans="1:7" ht="12.75">
      <c r="A10" t="s">
        <v>18</v>
      </c>
      <c r="B10" s="49">
        <v>-0.6783018</v>
      </c>
      <c r="C10" s="49">
        <v>-0.8206767</v>
      </c>
      <c r="D10" s="49">
        <v>-0.1542322</v>
      </c>
      <c r="E10" s="49">
        <v>-0.9161404</v>
      </c>
      <c r="F10" s="49">
        <v>-0.7051738</v>
      </c>
      <c r="G10" s="49">
        <v>-0.6473373</v>
      </c>
    </row>
    <row r="11" spans="1:7" ht="12.75">
      <c r="A11" t="s">
        <v>19</v>
      </c>
      <c r="B11" s="49">
        <v>2.125905</v>
      </c>
      <c r="C11" s="49">
        <v>1.105113</v>
      </c>
      <c r="D11" s="49">
        <v>1.444667</v>
      </c>
      <c r="E11" s="49">
        <v>0.9569602</v>
      </c>
      <c r="F11" s="49">
        <v>13.87041</v>
      </c>
      <c r="G11" s="49">
        <v>3.000594</v>
      </c>
    </row>
    <row r="12" spans="1:7" ht="12.75">
      <c r="A12" t="s">
        <v>20</v>
      </c>
      <c r="B12" s="49">
        <v>0.1002169</v>
      </c>
      <c r="C12" s="49">
        <v>-0.04601048</v>
      </c>
      <c r="D12" s="49">
        <v>-0.04445077</v>
      </c>
      <c r="E12" s="49">
        <v>-0.2056687</v>
      </c>
      <c r="F12" s="49">
        <v>-0.4562188</v>
      </c>
      <c r="G12" s="49">
        <v>-0.1175249</v>
      </c>
    </row>
    <row r="13" spans="1:7" ht="12.75">
      <c r="A13" t="s">
        <v>21</v>
      </c>
      <c r="B13" s="49">
        <v>-0.04171748</v>
      </c>
      <c r="C13" s="49">
        <v>0.02978952</v>
      </c>
      <c r="D13" s="49">
        <v>0.1805768</v>
      </c>
      <c r="E13" s="49">
        <v>-0.01848186</v>
      </c>
      <c r="F13" s="49">
        <v>-0.2157443</v>
      </c>
      <c r="G13" s="49">
        <v>0.01134788</v>
      </c>
    </row>
    <row r="14" spans="1:7" ht="12.75">
      <c r="A14" t="s">
        <v>22</v>
      </c>
      <c r="B14" s="49">
        <v>-0.03266841</v>
      </c>
      <c r="C14" s="49">
        <v>-0.06454855</v>
      </c>
      <c r="D14" s="49">
        <v>0.06494759</v>
      </c>
      <c r="E14" s="49">
        <v>-0.01468772</v>
      </c>
      <c r="F14" s="49">
        <v>0.1687469</v>
      </c>
      <c r="G14" s="49">
        <v>0.01430613</v>
      </c>
    </row>
    <row r="15" spans="1:7" ht="12.75">
      <c r="A15" t="s">
        <v>23</v>
      </c>
      <c r="B15" s="49">
        <v>-0.424078</v>
      </c>
      <c r="C15" s="49">
        <v>-0.233729</v>
      </c>
      <c r="D15" s="49">
        <v>-0.1855062</v>
      </c>
      <c r="E15" s="49">
        <v>-0.2026865</v>
      </c>
      <c r="F15" s="49">
        <v>-0.392798</v>
      </c>
      <c r="G15" s="49">
        <v>-0.2634559</v>
      </c>
    </row>
    <row r="16" spans="1:7" ht="12.75">
      <c r="A16" t="s">
        <v>24</v>
      </c>
      <c r="B16" s="49">
        <v>-0.02885168</v>
      </c>
      <c r="C16" s="49">
        <v>-0.00470605</v>
      </c>
      <c r="D16" s="49">
        <v>-0.03274945</v>
      </c>
      <c r="E16" s="49">
        <v>-0.02450976</v>
      </c>
      <c r="F16" s="49">
        <v>-0.0357561</v>
      </c>
      <c r="G16" s="49">
        <v>-0.02385361</v>
      </c>
    </row>
    <row r="17" spans="1:7" ht="12.75">
      <c r="A17" t="s">
        <v>25</v>
      </c>
      <c r="B17" s="49">
        <v>-0.04060082</v>
      </c>
      <c r="C17" s="49">
        <v>-0.05858432</v>
      </c>
      <c r="D17" s="49">
        <v>-0.04822146</v>
      </c>
      <c r="E17" s="49">
        <v>-0.03624521</v>
      </c>
      <c r="F17" s="49">
        <v>-0.04380086</v>
      </c>
      <c r="G17" s="49">
        <v>-0.04613978</v>
      </c>
    </row>
    <row r="18" spans="1:7" ht="12.75">
      <c r="A18" t="s">
        <v>26</v>
      </c>
      <c r="B18" s="49">
        <v>0.005456378</v>
      </c>
      <c r="C18" s="49">
        <v>0.008834976</v>
      </c>
      <c r="D18" s="49">
        <v>0.01148907</v>
      </c>
      <c r="E18" s="49">
        <v>0.05580864</v>
      </c>
      <c r="F18" s="49">
        <v>0.03778291</v>
      </c>
      <c r="G18" s="49">
        <v>0.02414554</v>
      </c>
    </row>
    <row r="19" spans="1:7" ht="12.75">
      <c r="A19" t="s">
        <v>27</v>
      </c>
      <c r="B19" s="49">
        <v>-0.2096466</v>
      </c>
      <c r="C19" s="49">
        <v>-0.1888886</v>
      </c>
      <c r="D19" s="49">
        <v>-0.1983857</v>
      </c>
      <c r="E19" s="49">
        <v>-0.1956812</v>
      </c>
      <c r="F19" s="49">
        <v>-0.1575922</v>
      </c>
      <c r="G19" s="49">
        <v>-0.1916443</v>
      </c>
    </row>
    <row r="20" spans="1:7" ht="12.75">
      <c r="A20" t="s">
        <v>28</v>
      </c>
      <c r="B20" s="49">
        <v>-0.004108856</v>
      </c>
      <c r="C20" s="49">
        <v>0.001353698</v>
      </c>
      <c r="D20" s="49">
        <v>-0.005100629</v>
      </c>
      <c r="E20" s="49">
        <v>-0.0007868831</v>
      </c>
      <c r="F20" s="49">
        <v>-0.004006122</v>
      </c>
      <c r="G20" s="49">
        <v>-0.002219853</v>
      </c>
    </row>
    <row r="21" spans="1:7" ht="12.75">
      <c r="A21" t="s">
        <v>29</v>
      </c>
      <c r="B21" s="49">
        <v>-51.17237</v>
      </c>
      <c r="C21" s="49">
        <v>93.59232</v>
      </c>
      <c r="D21" s="49">
        <v>58.37198</v>
      </c>
      <c r="E21" s="49">
        <v>-13.54327</v>
      </c>
      <c r="F21" s="49">
        <v>-194.1228</v>
      </c>
      <c r="G21" s="49">
        <v>0.01500749</v>
      </c>
    </row>
    <row r="22" spans="1:7" ht="12.75">
      <c r="A22" t="s">
        <v>30</v>
      </c>
      <c r="B22" s="49">
        <v>96.52687</v>
      </c>
      <c r="C22" s="49">
        <v>32.09547</v>
      </c>
      <c r="D22" s="49">
        <v>16.79908</v>
      </c>
      <c r="E22" s="49">
        <v>-44.68755</v>
      </c>
      <c r="F22" s="49">
        <v>-112.2453</v>
      </c>
      <c r="G22" s="49">
        <v>0</v>
      </c>
    </row>
    <row r="23" spans="1:7" ht="12.75">
      <c r="A23" t="s">
        <v>31</v>
      </c>
      <c r="B23" s="49">
        <v>-1.332767</v>
      </c>
      <c r="C23" s="49">
        <v>-0.7669717</v>
      </c>
      <c r="D23" s="49">
        <v>-1.546472</v>
      </c>
      <c r="E23" s="49">
        <v>0.409194</v>
      </c>
      <c r="F23" s="49">
        <v>6.745199</v>
      </c>
      <c r="G23" s="49">
        <v>0.2477769</v>
      </c>
    </row>
    <row r="24" spans="1:7" ht="12.75">
      <c r="A24" t="s">
        <v>32</v>
      </c>
      <c r="B24" s="49">
        <v>-1.567962</v>
      </c>
      <c r="C24" s="49">
        <v>-1.648527</v>
      </c>
      <c r="D24" s="49">
        <v>-1.23379</v>
      </c>
      <c r="E24" s="49">
        <v>-0.08267815</v>
      </c>
      <c r="F24" s="49">
        <v>1.105306</v>
      </c>
      <c r="G24" s="49">
        <v>-0.7933557</v>
      </c>
    </row>
    <row r="25" spans="1:7" ht="12.75">
      <c r="A25" t="s">
        <v>33</v>
      </c>
      <c r="B25" s="49">
        <v>-0.1262303</v>
      </c>
      <c r="C25" s="49">
        <v>-0.3483184</v>
      </c>
      <c r="D25" s="49">
        <v>-0.9464213</v>
      </c>
      <c r="E25" s="49">
        <v>-0.2075</v>
      </c>
      <c r="F25" s="49">
        <v>-2.125375</v>
      </c>
      <c r="G25" s="49">
        <v>-0.6629487</v>
      </c>
    </row>
    <row r="26" spans="1:7" ht="12.75">
      <c r="A26" t="s">
        <v>34</v>
      </c>
      <c r="B26" s="49">
        <v>0.6755622</v>
      </c>
      <c r="C26" s="49">
        <v>0.3059983</v>
      </c>
      <c r="D26" s="49">
        <v>0.541227</v>
      </c>
      <c r="E26" s="49">
        <v>0.6135021</v>
      </c>
      <c r="F26" s="49">
        <v>1.736859</v>
      </c>
      <c r="G26" s="49">
        <v>0.680793</v>
      </c>
    </row>
    <row r="27" spans="1:7" ht="12.75">
      <c r="A27" t="s">
        <v>35</v>
      </c>
      <c r="B27" s="49">
        <v>-0.0551419</v>
      </c>
      <c r="C27" s="49">
        <v>-0.06679239</v>
      </c>
      <c r="D27" s="49">
        <v>-0.2597337</v>
      </c>
      <c r="E27" s="49">
        <v>0.03822004</v>
      </c>
      <c r="F27" s="49">
        <v>0.204116</v>
      </c>
      <c r="G27" s="49">
        <v>-0.05013218</v>
      </c>
    </row>
    <row r="28" spans="1:7" ht="12.75">
      <c r="A28" t="s">
        <v>36</v>
      </c>
      <c r="B28" s="49">
        <v>-0.2889645</v>
      </c>
      <c r="C28" s="49">
        <v>-0.03346181</v>
      </c>
      <c r="D28" s="49">
        <v>-0.1558868</v>
      </c>
      <c r="E28" s="49">
        <v>0.007292972</v>
      </c>
      <c r="F28" s="49">
        <v>0.2170726</v>
      </c>
      <c r="G28" s="49">
        <v>-0.05674333</v>
      </c>
    </row>
    <row r="29" spans="1:7" ht="12.75">
      <c r="A29" t="s">
        <v>37</v>
      </c>
      <c r="B29" s="49">
        <v>0.04645448</v>
      </c>
      <c r="C29" s="49">
        <v>-0.03279803</v>
      </c>
      <c r="D29" s="49">
        <v>-0.142642</v>
      </c>
      <c r="E29" s="49">
        <v>-0.03072943</v>
      </c>
      <c r="F29" s="49">
        <v>0.00920791</v>
      </c>
      <c r="G29" s="49">
        <v>-0.04163113</v>
      </c>
    </row>
    <row r="30" spans="1:7" ht="12.75">
      <c r="A30" t="s">
        <v>38</v>
      </c>
      <c r="B30" s="49">
        <v>0.006017893</v>
      </c>
      <c r="C30" s="49">
        <v>0.04289874</v>
      </c>
      <c r="D30" s="49">
        <v>0.07625247</v>
      </c>
      <c r="E30" s="49">
        <v>-0.01478281</v>
      </c>
      <c r="F30" s="49">
        <v>0.4009279</v>
      </c>
      <c r="G30" s="49">
        <v>0.07942562</v>
      </c>
    </row>
    <row r="31" spans="1:7" ht="12.75">
      <c r="A31" t="s">
        <v>39</v>
      </c>
      <c r="B31" s="49">
        <v>0.002592503</v>
      </c>
      <c r="C31" s="49">
        <v>0.002128666</v>
      </c>
      <c r="D31" s="49">
        <v>-0.03232184</v>
      </c>
      <c r="E31" s="49">
        <v>-0.04043346</v>
      </c>
      <c r="F31" s="49">
        <v>0.008027409</v>
      </c>
      <c r="G31" s="49">
        <v>-0.01554158</v>
      </c>
    </row>
    <row r="32" spans="1:7" ht="12.75">
      <c r="A32" t="s">
        <v>40</v>
      </c>
      <c r="B32" s="49">
        <v>0.007377356</v>
      </c>
      <c r="C32" s="49">
        <v>0.0516467</v>
      </c>
      <c r="D32" s="49">
        <v>0.03304988</v>
      </c>
      <c r="E32" s="49">
        <v>0.03188778</v>
      </c>
      <c r="F32" s="49">
        <v>0.05009525</v>
      </c>
      <c r="G32" s="49">
        <v>0.03579832</v>
      </c>
    </row>
    <row r="33" spans="1:7" ht="12.75">
      <c r="A33" t="s">
        <v>41</v>
      </c>
      <c r="B33" s="49">
        <v>0.1347227</v>
      </c>
      <c r="C33" s="49">
        <v>0.08609005</v>
      </c>
      <c r="D33" s="49">
        <v>0.100242</v>
      </c>
      <c r="E33" s="49">
        <v>0.1152279</v>
      </c>
      <c r="F33" s="49">
        <v>0.1303414</v>
      </c>
      <c r="G33" s="49">
        <v>0.1094502</v>
      </c>
    </row>
    <row r="34" spans="1:7" ht="12.75">
      <c r="A34" t="s">
        <v>42</v>
      </c>
      <c r="B34" s="49">
        <v>-0.01912378</v>
      </c>
      <c r="C34" s="49">
        <v>-0.005741882</v>
      </c>
      <c r="D34" s="49">
        <v>0.001948167</v>
      </c>
      <c r="E34" s="49">
        <v>0.003055489</v>
      </c>
      <c r="F34" s="49">
        <v>-0.002521478</v>
      </c>
      <c r="G34" s="49">
        <v>-0.003280456</v>
      </c>
    </row>
    <row r="35" spans="1:7" ht="12.75">
      <c r="A35" t="s">
        <v>43</v>
      </c>
      <c r="B35" s="49">
        <v>-0.006082565</v>
      </c>
      <c r="C35" s="49">
        <v>-0.0001574045</v>
      </c>
      <c r="D35" s="49">
        <v>-0.002628821</v>
      </c>
      <c r="E35" s="49">
        <v>-0.006798675</v>
      </c>
      <c r="F35" s="49">
        <v>-0.0008722237</v>
      </c>
      <c r="G35" s="49">
        <v>-0.00330352</v>
      </c>
    </row>
    <row r="36" spans="1:6" ht="12.75">
      <c r="A36" t="s">
        <v>44</v>
      </c>
      <c r="B36" s="49">
        <v>22.34192</v>
      </c>
      <c r="C36" s="49">
        <v>22.34802</v>
      </c>
      <c r="D36" s="49">
        <v>22.36633</v>
      </c>
      <c r="E36" s="49">
        <v>22.37549</v>
      </c>
      <c r="F36" s="49">
        <v>22.3999</v>
      </c>
    </row>
    <row r="37" spans="1:6" ht="12.75">
      <c r="A37" t="s">
        <v>45</v>
      </c>
      <c r="B37" s="49">
        <v>-0.05289714</v>
      </c>
      <c r="C37" s="49">
        <v>0.07527669</v>
      </c>
      <c r="D37" s="49">
        <v>0.130717</v>
      </c>
      <c r="E37" s="49">
        <v>0.1719157</v>
      </c>
      <c r="F37" s="49">
        <v>0.201416</v>
      </c>
    </row>
    <row r="38" spans="1:7" ht="12.75">
      <c r="A38" t="s">
        <v>55</v>
      </c>
      <c r="B38" s="49">
        <v>-9.321141E-05</v>
      </c>
      <c r="C38" s="49">
        <v>-9.058093E-05</v>
      </c>
      <c r="D38" s="49">
        <v>-9.344201E-05</v>
      </c>
      <c r="E38" s="49">
        <v>0.0001165492</v>
      </c>
      <c r="F38" s="49">
        <v>0.0002189362</v>
      </c>
      <c r="G38" s="49">
        <v>0.0002793312</v>
      </c>
    </row>
    <row r="39" spans="1:7" ht="12.75">
      <c r="A39" t="s">
        <v>56</v>
      </c>
      <c r="B39" s="49">
        <v>8.789278E-05</v>
      </c>
      <c r="C39" s="49">
        <v>-0.0001588162</v>
      </c>
      <c r="D39" s="49">
        <v>-9.90754E-05</v>
      </c>
      <c r="E39" s="49">
        <v>2.354439E-05</v>
      </c>
      <c r="F39" s="49">
        <v>0.0003324662</v>
      </c>
      <c r="G39" s="49">
        <v>0.001111261</v>
      </c>
    </row>
    <row r="40" spans="2:5" ht="12.75">
      <c r="B40" t="s">
        <v>46</v>
      </c>
      <c r="C40" t="s">
        <v>47</v>
      </c>
      <c r="D40" t="s">
        <v>48</v>
      </c>
      <c r="E40">
        <v>3.117034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-9.321140860595044E-05</v>
      </c>
      <c r="C50">
        <f>-0.017/(C7*C7+C22*C22)*(C21*C22+C6*C7)</f>
        <v>-9.05809301232466E-05</v>
      </c>
      <c r="D50">
        <f>-0.017/(D7*D7+D22*D22)*(D21*D22+D6*D7)</f>
        <v>-9.344200354367554E-05</v>
      </c>
      <c r="E50">
        <f>-0.017/(E7*E7+E22*E22)*(E21*E22+E6*E7)</f>
        <v>0.00011654922789418055</v>
      </c>
      <c r="F50">
        <f>-0.017/(F7*F7+F22*F22)*(F21*F22+F6*F7)</f>
        <v>0.00021893626297720453</v>
      </c>
      <c r="G50">
        <f>(B50*B$4+C50*C$4+D50*D$4+E50*E$4+F50*F$4)/SUM(B$4:F$4)</f>
        <v>-5.635286634625463E-07</v>
      </c>
    </row>
    <row r="51" spans="1:7" ht="12.75">
      <c r="A51" t="s">
        <v>59</v>
      </c>
      <c r="B51">
        <f>-0.017/(B7*B7+B22*B22)*(B21*B7-B6*B22)</f>
        <v>8.789276955210237E-05</v>
      </c>
      <c r="C51">
        <f>-0.017/(C7*C7+C22*C22)*(C21*C7-C6*C22)</f>
        <v>-0.00015881622024746574</v>
      </c>
      <c r="D51">
        <f>-0.017/(D7*D7+D22*D22)*(D21*D7-D6*D22)</f>
        <v>-9.907539203071096E-05</v>
      </c>
      <c r="E51">
        <f>-0.017/(E7*E7+E22*E22)*(E21*E7-E6*E22)</f>
        <v>2.3544388944898258E-05</v>
      </c>
      <c r="F51">
        <f>-0.017/(F7*F7+F22*F22)*(F21*F7-F6*F22)</f>
        <v>0.00033246621665187554</v>
      </c>
      <c r="G51">
        <f>(B51*B$4+C51*C$4+D51*D$4+E51*E$4+F51*F$4)/SUM(B$4:F$4)</f>
        <v>6.668892991331758E-07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9999.957448327112</v>
      </c>
      <c r="C62">
        <f>C7+(2/0.017)*(C8*C50-C23*C51)</f>
        <v>9999.968923236594</v>
      </c>
      <c r="D62">
        <f>D7+(2/0.017)*(D8*D50-D23*D51)</f>
        <v>9999.977710732623</v>
      </c>
      <c r="E62">
        <f>E7+(2/0.017)*(E8*E50-E23*E51)</f>
        <v>10000.018247793665</v>
      </c>
      <c r="F62">
        <f>F7+(2/0.017)*(F8*F50-F23*F51)</f>
        <v>9999.676687083587</v>
      </c>
    </row>
    <row r="63" spans="1:6" ht="12.75">
      <c r="A63" t="s">
        <v>67</v>
      </c>
      <c r="B63">
        <f>B8+(3/0.017)*(B9*B50-B24*B51)</f>
        <v>5.1660789174812205</v>
      </c>
      <c r="C63">
        <f>C8+(3/0.017)*(C9*C50-C24*C51)</f>
        <v>1.5217424990547863</v>
      </c>
      <c r="D63">
        <f>D8+(3/0.017)*(D9*D50-D24*D51)</f>
        <v>0.3610933199803495</v>
      </c>
      <c r="E63">
        <f>E8+(3/0.017)*(E9*E50-E24*E51)</f>
        <v>1.4116841661563155</v>
      </c>
      <c r="F63">
        <f>F8+(3/0.017)*(F9*F50-F24*F51)</f>
        <v>-2.430712062342466</v>
      </c>
    </row>
    <row r="64" spans="1:6" ht="12.75">
      <c r="A64" t="s">
        <v>68</v>
      </c>
      <c r="B64">
        <f>B9+(4/0.017)*(B10*B50-B25*B51)</f>
        <v>-0.27000999484556604</v>
      </c>
      <c r="C64">
        <f>C9+(4/0.017)*(C10*C50-C25*C51)</f>
        <v>0.22482326990254864</v>
      </c>
      <c r="D64">
        <f>D9+(4/0.017)*(D10*D50-D25*D51)</f>
        <v>0.29576126575417266</v>
      </c>
      <c r="E64">
        <f>E9+(4/0.017)*(E10*E50-E25*E51)</f>
        <v>-0.12818471660155278</v>
      </c>
      <c r="F64">
        <f>F9+(4/0.017)*(F10*F50-F25*F51)</f>
        <v>-1.331770172071754</v>
      </c>
    </row>
    <row r="65" spans="1:6" ht="12.75">
      <c r="A65" t="s">
        <v>69</v>
      </c>
      <c r="B65">
        <f>B10+(5/0.017)*(B11*B50-B26*B51)</f>
        <v>-0.7540475742279836</v>
      </c>
      <c r="C65">
        <f>C10+(5/0.017)*(C11*C50-C26*C51)</f>
        <v>-0.8358251323597475</v>
      </c>
      <c r="D65">
        <f>D10+(5/0.017)*(D11*D50-D26*D51)</f>
        <v>-0.17816464168553692</v>
      </c>
      <c r="E65">
        <f>E10+(5/0.017)*(E11*E50-E26*E51)</f>
        <v>-0.8875849763604268</v>
      </c>
      <c r="F65">
        <f>F10+(5/0.017)*(F11*F50-F26*F51)</f>
        <v>0.01814643258055526</v>
      </c>
    </row>
    <row r="66" spans="1:6" ht="12.75">
      <c r="A66" t="s">
        <v>70</v>
      </c>
      <c r="B66">
        <f>B11+(6/0.017)*(B12*B50-B27*B51)</f>
        <v>2.1243186056097327</v>
      </c>
      <c r="C66">
        <f>C11+(6/0.017)*(C12*C50-C27*C51)</f>
        <v>1.102840043700961</v>
      </c>
      <c r="D66">
        <f>D11+(6/0.017)*(D12*D50-D27*D51)</f>
        <v>1.4370506532435665</v>
      </c>
      <c r="E66">
        <f>E11+(6/0.017)*(E12*E50-E27*E51)</f>
        <v>0.9481824132914414</v>
      </c>
      <c r="F66">
        <f>F11+(6/0.017)*(F12*F50-F27*F51)</f>
        <v>13.81120605407645</v>
      </c>
    </row>
    <row r="67" spans="1:6" ht="12.75">
      <c r="A67" t="s">
        <v>71</v>
      </c>
      <c r="B67">
        <f>B12+(7/0.017)*(B13*B50-B28*B51)</f>
        <v>0.11227602041004137</v>
      </c>
      <c r="C67">
        <f>C12+(7/0.017)*(C13*C50-C28*C51)</f>
        <v>-0.049309802606738076</v>
      </c>
      <c r="D67">
        <f>D12+(7/0.017)*(D13*D50-D28*D51)</f>
        <v>-0.05775818333267237</v>
      </c>
      <c r="E67">
        <f>E12+(7/0.017)*(E13*E50-E28*E51)</f>
        <v>-0.20662636385745084</v>
      </c>
      <c r="F67">
        <f>F12+(7/0.017)*(F13*F50-F28*F51)</f>
        <v>-0.5053849704723489</v>
      </c>
    </row>
    <row r="68" spans="1:6" ht="12.75">
      <c r="A68" t="s">
        <v>72</v>
      </c>
      <c r="B68">
        <f>B13+(8/0.017)*(B14*B50-B29*B51)</f>
        <v>-0.04220592441989931</v>
      </c>
      <c r="C68">
        <f>C13+(8/0.017)*(C14*C50-C29*C51)</f>
        <v>0.030089759313385363</v>
      </c>
      <c r="D68">
        <f>D13+(8/0.017)*(D14*D50-D29*D51)</f>
        <v>0.1710703788211869</v>
      </c>
      <c r="E68">
        <f>E13+(8/0.017)*(E14*E50-E29*E51)</f>
        <v>-0.018946959658141593</v>
      </c>
      <c r="F68">
        <f>F13+(8/0.017)*(F14*F50-F29*F51)</f>
        <v>-0.1997991250945802</v>
      </c>
    </row>
    <row r="69" spans="1:6" ht="12.75">
      <c r="A69" t="s">
        <v>73</v>
      </c>
      <c r="B69">
        <f>B14+(9/0.017)*(B15*B50-B30*B51)</f>
        <v>-0.012021362582035039</v>
      </c>
      <c r="C69">
        <f>C14+(9/0.017)*(C15*C50-C30*C51)</f>
        <v>-0.049733276258082604</v>
      </c>
      <c r="D69">
        <f>D14+(9/0.017)*(D15*D50-D30*D51)</f>
        <v>0.07812402112982378</v>
      </c>
      <c r="E69">
        <f>E14+(9/0.017)*(E15*E50-E30*E51)</f>
        <v>-0.027009727391830447</v>
      </c>
      <c r="F69">
        <f>F14+(9/0.017)*(F15*F50-F30*F51)</f>
        <v>0.05265076031806394</v>
      </c>
    </row>
    <row r="70" spans="1:6" ht="12.75">
      <c r="A70" t="s">
        <v>74</v>
      </c>
      <c r="B70">
        <f>B15+(10/0.017)*(B16*B50-B31*B51)</f>
        <v>-0.42263009207958474</v>
      </c>
      <c r="C70">
        <f>C15+(10/0.017)*(C16*C50-C31*C51)</f>
        <v>-0.2332793852502966</v>
      </c>
      <c r="D70">
        <f>D15+(10/0.017)*(D16*D50-D31*D51)</f>
        <v>-0.18558980279188264</v>
      </c>
      <c r="E70">
        <f>E15+(10/0.017)*(E16*E50-E31*E51)</f>
        <v>-0.2038068602913198</v>
      </c>
      <c r="F70">
        <f>F15+(10/0.017)*(F16*F50-F31*F51)</f>
        <v>-0.39897279365434496</v>
      </c>
    </row>
    <row r="71" spans="1:6" ht="12.75">
      <c r="A71" t="s">
        <v>75</v>
      </c>
      <c r="B71">
        <f>B16+(11/0.017)*(B17*B50-B32*B51)</f>
        <v>-0.026822475465212173</v>
      </c>
      <c r="C71">
        <f>C16+(11/0.017)*(C17*C50-C32*C51)</f>
        <v>0.0040350390978482215</v>
      </c>
      <c r="D71">
        <f>D16+(11/0.017)*(D17*D50-D32*D51)</f>
        <v>-0.027715112576972893</v>
      </c>
      <c r="E71">
        <f>E16+(11/0.017)*(E17*E50-E32*E51)</f>
        <v>-0.027728961463999384</v>
      </c>
      <c r="F71">
        <f>F16+(11/0.017)*(F17*F50-F32*F51)</f>
        <v>-0.052737883722146675</v>
      </c>
    </row>
    <row r="72" spans="1:6" ht="12.75">
      <c r="A72" t="s">
        <v>76</v>
      </c>
      <c r="B72">
        <f>B17+(12/0.017)*(B18*B50-B33*B51)</f>
        <v>-0.049318289108567205</v>
      </c>
      <c r="C72">
        <f>C17+(12/0.017)*(C18*C50-C33*C51)</f>
        <v>-0.04949804988361028</v>
      </c>
      <c r="D72">
        <f>D17+(12/0.017)*(D18*D50-D33*D51)</f>
        <v>-0.0419687867800313</v>
      </c>
      <c r="E72">
        <f>E17+(12/0.017)*(E18*E50-E33*E51)</f>
        <v>-0.033568868771585575</v>
      </c>
      <c r="F72">
        <f>F17+(12/0.017)*(F18*F50-F33*F51)</f>
        <v>-0.06855055153739156</v>
      </c>
    </row>
    <row r="73" spans="1:6" ht="12.75">
      <c r="A73" t="s">
        <v>77</v>
      </c>
      <c r="B73">
        <f>B18+(13/0.017)*(B19*B50-B34*B51)</f>
        <v>0.02168519326419962</v>
      </c>
      <c r="C73">
        <f>C18+(13/0.017)*(C19*C50-C34*C51)</f>
        <v>0.021221529768076584</v>
      </c>
      <c r="D73">
        <f>D18+(13/0.017)*(D19*D50-D34*D51)</f>
        <v>0.025812449117167707</v>
      </c>
      <c r="E73">
        <f>E18+(13/0.017)*(E19*E50-E34*E51)</f>
        <v>0.038313368168652086</v>
      </c>
      <c r="F73">
        <f>F18+(13/0.017)*(F19*F50-F34*F51)</f>
        <v>0.012039590341927739</v>
      </c>
    </row>
    <row r="74" spans="1:6" ht="12.75">
      <c r="A74" t="s">
        <v>78</v>
      </c>
      <c r="B74">
        <f>B19+(14/0.017)*(B20*B50-B35*B51)</f>
        <v>-0.20889092468524142</v>
      </c>
      <c r="C74">
        <f>C19+(14/0.017)*(C20*C50-C35*C51)</f>
        <v>-0.1890101674449178</v>
      </c>
      <c r="D74">
        <f>D19+(14/0.017)*(D20*D50-D35*D51)</f>
        <v>-0.19820768462899108</v>
      </c>
      <c r="E74">
        <f>E19+(14/0.017)*(E20*E50-E35*E51)</f>
        <v>-0.19562490350407838</v>
      </c>
      <c r="F74">
        <f>F19+(14/0.017)*(F20*F50-F35*F51)</f>
        <v>-0.15807569450149217</v>
      </c>
    </row>
    <row r="75" spans="1:6" ht="12.75">
      <c r="A75" t="s">
        <v>79</v>
      </c>
      <c r="B75" s="49">
        <f>B20</f>
        <v>-0.004108856</v>
      </c>
      <c r="C75" s="49">
        <f>C20</f>
        <v>0.001353698</v>
      </c>
      <c r="D75" s="49">
        <f>D20</f>
        <v>-0.005100629</v>
      </c>
      <c r="E75" s="49">
        <f>E20</f>
        <v>-0.0007868831</v>
      </c>
      <c r="F75" s="49">
        <f>F20</f>
        <v>-0.004006122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96.59460375098656</v>
      </c>
      <c r="C82">
        <f>C22+(2/0.017)*(C8*C51+C23*C50)</f>
        <v>32.07428159538595</v>
      </c>
      <c r="D82">
        <f>D22+(2/0.017)*(D8*D51+D23*D50)</f>
        <v>16.81155989188561</v>
      </c>
      <c r="E82">
        <f>E22+(2/0.017)*(E8*E51+E23*E50)</f>
        <v>-44.6780240162562</v>
      </c>
      <c r="F82">
        <f>F22+(2/0.017)*(F8*F51+F23*F50)</f>
        <v>-112.16189119547175</v>
      </c>
    </row>
    <row r="83" spans="1:6" ht="12.75">
      <c r="A83" t="s">
        <v>82</v>
      </c>
      <c r="B83">
        <f>B23+(3/0.017)*(B9*B51+B24*B50)</f>
        <v>-1.3114347005346931</v>
      </c>
      <c r="C83">
        <f>C23+(3/0.017)*(C9*C51+C24*C50)</f>
        <v>-0.7467957751651261</v>
      </c>
      <c r="D83">
        <f>D23+(3/0.017)*(D9*D51+D24*D50)</f>
        <v>-1.5316246070172554</v>
      </c>
      <c r="E83">
        <f>E23+(3/0.017)*(E9*E51+E24*E50)</f>
        <v>0.40706053245091756</v>
      </c>
      <c r="F83">
        <f>F23+(3/0.017)*(F9*F51+F24*F50)</f>
        <v>6.702144359072165</v>
      </c>
    </row>
    <row r="84" spans="1:6" ht="12.75">
      <c r="A84" t="s">
        <v>83</v>
      </c>
      <c r="B84">
        <f>B24+(4/0.017)*(B10*B51+B25*B50)</f>
        <v>-1.5792212281699822</v>
      </c>
      <c r="C84">
        <f>C24+(4/0.017)*(C10*C51+C25*C50)</f>
        <v>-1.6104357585434814</v>
      </c>
      <c r="D84">
        <f>D24+(4/0.017)*(D10*D51+D25*D50)</f>
        <v>-1.2093862074947836</v>
      </c>
      <c r="E84">
        <f>E24+(4/0.017)*(E10*E51+E25*E50)</f>
        <v>-0.09344378075147698</v>
      </c>
      <c r="F84">
        <f>F24+(4/0.017)*(F10*F51+F25*F50)</f>
        <v>0.9406546764015994</v>
      </c>
    </row>
    <row r="85" spans="1:6" ht="12.75">
      <c r="A85" t="s">
        <v>84</v>
      </c>
      <c r="B85">
        <f>B25+(5/0.017)*(B11*B51+B26*B50)</f>
        <v>-0.08979454294360958</v>
      </c>
      <c r="C85">
        <f>C25+(5/0.017)*(C11*C51+C26*C50)</f>
        <v>-0.40809118830484403</v>
      </c>
      <c r="D85">
        <f>D25+(5/0.017)*(D11*D51+D26*D50)</f>
        <v>-1.003393148420813</v>
      </c>
      <c r="E85">
        <f>E25+(5/0.017)*(E11*E51+E26*E50)</f>
        <v>-0.17984287081763353</v>
      </c>
      <c r="F85">
        <f>F25+(5/0.017)*(F11*F51+F26*F50)</f>
        <v>-0.6572267191503927</v>
      </c>
    </row>
    <row r="86" spans="1:6" ht="12.75">
      <c r="A86" t="s">
        <v>85</v>
      </c>
      <c r="B86">
        <f>B26+(6/0.017)*(B12*B51+B27*B50)</f>
        <v>0.6804850923773416</v>
      </c>
      <c r="C86">
        <f>C26+(6/0.017)*(C12*C51+C27*C50)</f>
        <v>0.31071265082472693</v>
      </c>
      <c r="D86">
        <f>D26+(6/0.017)*(D12*D51+D27*D50)</f>
        <v>0.5513472405104572</v>
      </c>
      <c r="E86">
        <f>E26+(6/0.017)*(E12*E51+E27*E50)</f>
        <v>0.6133652196301741</v>
      </c>
      <c r="F86">
        <f>F26+(6/0.017)*(F12*F51+F27*F50)</f>
        <v>1.6990981961831986</v>
      </c>
    </row>
    <row r="87" spans="1:6" ht="12.75">
      <c r="A87" t="s">
        <v>86</v>
      </c>
      <c r="B87">
        <f>B27+(7/0.017)*(B13*B51+B28*B50)</f>
        <v>-0.04556090808333776</v>
      </c>
      <c r="C87">
        <f>C27+(7/0.017)*(C13*C51+C28*C50)</f>
        <v>-0.06749241351010897</v>
      </c>
      <c r="D87">
        <f>D27+(7/0.017)*(D13*D51+D28*D50)</f>
        <v>-0.2611025468432632</v>
      </c>
      <c r="E87">
        <f>E27+(7/0.017)*(E13*E51+E28*E50)</f>
        <v>0.03839085900516006</v>
      </c>
      <c r="F87">
        <f>F27+(7/0.017)*(F13*F51+F28*F50)</f>
        <v>0.194150212269104</v>
      </c>
    </row>
    <row r="88" spans="1:6" ht="12.75">
      <c r="A88" t="s">
        <v>87</v>
      </c>
      <c r="B88">
        <f>B28+(8/0.017)*(B14*B51+B29*B50)</f>
        <v>-0.2923533962581744</v>
      </c>
      <c r="C88">
        <f>C28+(8/0.017)*(C14*C51+C29*C50)</f>
        <v>-0.02723958280138132</v>
      </c>
      <c r="D88">
        <f>D28+(8/0.017)*(D14*D51+D29*D50)</f>
        <v>-0.1526425429041049</v>
      </c>
      <c r="E88">
        <f>E28+(8/0.017)*(E14*E51+E29*E50)</f>
        <v>0.005444828596460222</v>
      </c>
      <c r="F88">
        <f>F28+(8/0.017)*(F14*F51+F29*F50)</f>
        <v>0.24442252415057075</v>
      </c>
    </row>
    <row r="89" spans="1:6" ht="12.75">
      <c r="A89" t="s">
        <v>88</v>
      </c>
      <c r="B89">
        <f>B29+(9/0.017)*(B15*B51+B30*B50)</f>
        <v>0.026424542594977812</v>
      </c>
      <c r="C89">
        <f>C29+(9/0.017)*(C15*C51+C30*C50)</f>
        <v>-0.015203480756050512</v>
      </c>
      <c r="D89">
        <f>D29+(9/0.017)*(D15*D51+D30*D50)</f>
        <v>-0.13668404451443758</v>
      </c>
      <c r="E89">
        <f>E29+(9/0.017)*(E15*E51+E30*E50)</f>
        <v>-0.03416798846666932</v>
      </c>
      <c r="F89">
        <f>F29+(9/0.017)*(F15*F51+F30*F50)</f>
        <v>-0.013458541727772076</v>
      </c>
    </row>
    <row r="90" spans="1:6" ht="12.75">
      <c r="A90" t="s">
        <v>89</v>
      </c>
      <c r="B90">
        <f>B30+(10/0.017)*(B16*B51+B31*B50)</f>
        <v>0.004384066577719909</v>
      </c>
      <c r="C90">
        <f>C30+(10/0.017)*(C16*C51+C31*C50)</f>
        <v>0.04322496383946697</v>
      </c>
      <c r="D90">
        <f>D30+(10/0.017)*(D16*D51+D31*D50)</f>
        <v>0.07993769475609311</v>
      </c>
      <c r="E90">
        <f>E30+(10/0.017)*(E16*E51+E31*E50)</f>
        <v>-0.01789431345086844</v>
      </c>
      <c r="F90">
        <f>F30+(10/0.017)*(F16*F51+F31*F50)</f>
        <v>0.3949689562580138</v>
      </c>
    </row>
    <row r="91" spans="1:6" ht="12.75">
      <c r="A91" t="s">
        <v>90</v>
      </c>
      <c r="B91">
        <f>B31+(11/0.017)*(B17*B51+B32*B50)</f>
        <v>-0.0001614908155749082</v>
      </c>
      <c r="C91">
        <f>C31+(11/0.017)*(C17*C51+C32*C50)</f>
        <v>0.005121917505181709</v>
      </c>
      <c r="D91">
        <f>D31+(11/0.017)*(D17*D51+D32*D50)</f>
        <v>-0.0312287550854784</v>
      </c>
      <c r="E91">
        <f>E31+(11/0.017)*(E17*E51+E32*E50)</f>
        <v>-0.03858084982453354</v>
      </c>
      <c r="F91">
        <f>F31+(11/0.017)*(F17*F51+F32*F50)</f>
        <v>0.005701465870218453</v>
      </c>
    </row>
    <row r="92" spans="1:6" ht="12.75">
      <c r="A92" t="s">
        <v>91</v>
      </c>
      <c r="B92">
        <f>B32+(12/0.017)*(B18*B51+B33*B50)</f>
        <v>-0.001148373268743801</v>
      </c>
      <c r="C92">
        <f>C32+(12/0.017)*(C18*C51+C33*C50)</f>
        <v>0.04515169696636197</v>
      </c>
      <c r="D92">
        <f>D32+(12/0.017)*(D18*D51+D33*D50)</f>
        <v>0.025634517105734063</v>
      </c>
      <c r="E92">
        <f>E32+(12/0.017)*(E18*E51+E33*E50)</f>
        <v>0.04229509983777434</v>
      </c>
      <c r="F92">
        <f>F32+(12/0.017)*(F18*F51+F33*F50)</f>
        <v>0.0791056030604814</v>
      </c>
    </row>
    <row r="93" spans="1:6" ht="12.75">
      <c r="A93" t="s">
        <v>92</v>
      </c>
      <c r="B93">
        <f>B33+(13/0.017)*(B19*B51+B34*B50)</f>
        <v>0.12199503789507946</v>
      </c>
      <c r="C93">
        <f>C33+(13/0.017)*(C19*C51+C34*C50)</f>
        <v>0.10942786297980553</v>
      </c>
      <c r="D93">
        <f>D33+(13/0.017)*(D19*D51+D34*D50)</f>
        <v>0.11513319440293537</v>
      </c>
      <c r="E93">
        <f>E33+(13/0.017)*(E19*E51+E34*E50)</f>
        <v>0.11197707457783539</v>
      </c>
      <c r="F93">
        <f>F33+(13/0.017)*(F19*F51+F34*F50)</f>
        <v>0.08985318639891271</v>
      </c>
    </row>
    <row r="94" spans="1:6" ht="12.75">
      <c r="A94" t="s">
        <v>93</v>
      </c>
      <c r="B94">
        <f>B34+(14/0.017)*(B20*B51+B35*B50)</f>
        <v>-0.0189542764674829</v>
      </c>
      <c r="C94">
        <f>C34+(14/0.017)*(C20*C51+C35*C50)</f>
        <v>-0.005907190173636093</v>
      </c>
      <c r="D94">
        <f>D34+(14/0.017)*(D20*D51+D35*D50)</f>
        <v>0.0025666286273919193</v>
      </c>
      <c r="E94">
        <f>E34+(14/0.017)*(E20*E51+E35*E50)</f>
        <v>0.0023876832322355006</v>
      </c>
      <c r="F94">
        <f>F34+(14/0.017)*(F20*F51+F35*F50)</f>
        <v>-0.00377559933588329</v>
      </c>
    </row>
    <row r="95" spans="1:6" ht="12.75">
      <c r="A95" t="s">
        <v>94</v>
      </c>
      <c r="B95" s="49">
        <f>B35</f>
        <v>-0.006082565</v>
      </c>
      <c r="C95" s="49">
        <f>C35</f>
        <v>-0.0001574045</v>
      </c>
      <c r="D95" s="49">
        <f>D35</f>
        <v>-0.002628821</v>
      </c>
      <c r="E95" s="49">
        <f>E35</f>
        <v>-0.006798675</v>
      </c>
      <c r="F95" s="49">
        <f>F35</f>
        <v>-0.0008722237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5.166100900104781</v>
      </c>
      <c r="C103">
        <f>C63*10000/C62</f>
        <v>1.5217472281526434</v>
      </c>
      <c r="D103">
        <f>D63*10000/D62</f>
        <v>0.36109412483269915</v>
      </c>
      <c r="E103">
        <f>E63*10000/E62</f>
        <v>1.4116815901488777</v>
      </c>
      <c r="F103">
        <f>F63*10000/F62</f>
        <v>-2.430790652943985</v>
      </c>
      <c r="G103">
        <f>AVERAGE(C103:E103)</f>
        <v>1.0981743143780733</v>
      </c>
      <c r="H103">
        <f>STDEV(C103:E103)</f>
        <v>0.6406980689314414</v>
      </c>
      <c r="I103">
        <f>(B103*B4+C103*C4+D103*D4+E103*E4+F103*F4)/SUM(B4:F4)</f>
        <v>1.2174747414840377</v>
      </c>
      <c r="K103">
        <f>(LN(H103)+LN(H123))/2-LN(K114*K115^3)</f>
        <v>-4.1137156316675645</v>
      </c>
    </row>
    <row r="104" spans="1:11" ht="12.75">
      <c r="A104" t="s">
        <v>68</v>
      </c>
      <c r="B104">
        <f>B64*10000/B62</f>
        <v>-0.2700111437881527</v>
      </c>
      <c r="C104">
        <f>C64*10000/C62</f>
        <v>0.2248239685826766</v>
      </c>
      <c r="D104">
        <f>D64*10000/D62</f>
        <v>0.29576192498583526</v>
      </c>
      <c r="E104">
        <f>E64*10000/E62</f>
        <v>-0.12818448269315366</v>
      </c>
      <c r="F104">
        <f>F64*10000/F62</f>
        <v>-1.3318132313137474</v>
      </c>
      <c r="G104">
        <f>AVERAGE(C104:E104)</f>
        <v>0.13080047029178607</v>
      </c>
      <c r="H104">
        <f>STDEV(C104:E104)</f>
        <v>0.22707477363001527</v>
      </c>
      <c r="I104">
        <f>(B104*B4+C104*C4+D104*D4+E104*E4+F104*F4)/SUM(B4:F4)</f>
        <v>-0.1222571596243701</v>
      </c>
      <c r="K104">
        <f>(LN(H104)+LN(H124))/2-LN(K114*K115^4)</f>
        <v>-4.148828967766853</v>
      </c>
    </row>
    <row r="105" spans="1:11" ht="12.75">
      <c r="A105" t="s">
        <v>69</v>
      </c>
      <c r="B105">
        <f>B65*10000/B62</f>
        <v>-0.7540507828402089</v>
      </c>
      <c r="C105">
        <f>C65*10000/C62</f>
        <v>-0.8358277298418083</v>
      </c>
      <c r="D105">
        <f>D65*10000/D62</f>
        <v>-0.17816503880235562</v>
      </c>
      <c r="E105">
        <f>E65*10000/E62</f>
        <v>-0.8875833567166315</v>
      </c>
      <c r="F105">
        <f>F65*10000/F62</f>
        <v>0.018147019297128576</v>
      </c>
      <c r="G105">
        <f>AVERAGE(C105:E105)</f>
        <v>-0.6338587084535985</v>
      </c>
      <c r="H105">
        <f>STDEV(C105:E105)</f>
        <v>0.3954898249619876</v>
      </c>
      <c r="I105">
        <f>(B105*B4+C105*C4+D105*D4+E105*E4+F105*F4)/SUM(B4:F4)</f>
        <v>-0.564422539567835</v>
      </c>
      <c r="K105">
        <f>(LN(H105)+LN(H125))/2-LN(K114*K115^5)</f>
        <v>-3.5873486468248483</v>
      </c>
    </row>
    <row r="106" spans="1:11" ht="12.75">
      <c r="A106" t="s">
        <v>70</v>
      </c>
      <c r="B106">
        <f>B66*10000/B62</f>
        <v>2.1243276449792385</v>
      </c>
      <c r="C106">
        <f>C66*10000/C62</f>
        <v>1.102843470981523</v>
      </c>
      <c r="D106">
        <f>D66*10000/D62</f>
        <v>1.4370538563313304</v>
      </c>
      <c r="E106">
        <f>E66*10000/E62</f>
        <v>0.9481806830708951</v>
      </c>
      <c r="F106">
        <f>F66*10000/F62</f>
        <v>13.811652602644795</v>
      </c>
      <c r="G106">
        <f>AVERAGE(C106:E106)</f>
        <v>1.162692670127916</v>
      </c>
      <c r="H106">
        <f>STDEV(C106:E106)</f>
        <v>0.2498713466211771</v>
      </c>
      <c r="I106">
        <f>(B106*B4+C106*C4+D106*D4+E106*E4+F106*F4)/SUM(B4:F4)</f>
        <v>2.988143821003814</v>
      </c>
      <c r="K106">
        <f>(LN(H106)+LN(H126))/2-LN(K114*K115^6)</f>
        <v>-3.7147170807539016</v>
      </c>
    </row>
    <row r="107" spans="1:11" ht="12.75">
      <c r="A107" t="s">
        <v>71</v>
      </c>
      <c r="B107">
        <f>B67*10000/B62</f>
        <v>0.11227649816532366</v>
      </c>
      <c r="C107">
        <f>C67*10000/C62</f>
        <v>-0.04930995584612121</v>
      </c>
      <c r="D107">
        <f>D67*10000/D62</f>
        <v>-0.05775831207171848</v>
      </c>
      <c r="E107">
        <f>E67*10000/E62</f>
        <v>-0.20662598681061353</v>
      </c>
      <c r="F107">
        <f>F67*10000/F62</f>
        <v>-0.5054013107495225</v>
      </c>
      <c r="G107">
        <f>AVERAGE(C107:E107)</f>
        <v>-0.10456475157615108</v>
      </c>
      <c r="H107">
        <f>STDEV(C107:E107)</f>
        <v>0.08848850481230235</v>
      </c>
      <c r="I107">
        <f>(B107*B4+C107*C4+D107*D4+E107*E4+F107*F4)/SUM(B4:F4)</f>
        <v>-0.12656279521508987</v>
      </c>
      <c r="K107">
        <f>(LN(H107)+LN(H127))/2-LN(K114*K115^7)</f>
        <v>-3.6680948143759315</v>
      </c>
    </row>
    <row r="108" spans="1:9" ht="12.75">
      <c r="A108" t="s">
        <v>72</v>
      </c>
      <c r="B108">
        <f>B68*10000/B62</f>
        <v>-0.0422061040139325</v>
      </c>
      <c r="C108">
        <f>C68*10000/C62</f>
        <v>0.030089852822909074</v>
      </c>
      <c r="D108">
        <f>D68*10000/D62</f>
        <v>0.17107076012537817</v>
      </c>
      <c r="E108">
        <f>E68*10000/E62</f>
        <v>-0.01894692508418364</v>
      </c>
      <c r="F108">
        <f>F68*10000/F62</f>
        <v>-0.19980558506722257</v>
      </c>
      <c r="G108">
        <f>AVERAGE(C108:E108)</f>
        <v>0.0607378959547012</v>
      </c>
      <c r="H108">
        <f>STDEV(C108:E108)</f>
        <v>0.0986466273318869</v>
      </c>
      <c r="I108">
        <f>(B108*B4+C108*C4+D108*D4+E108*E4+F108*F4)/SUM(B4:F4)</f>
        <v>0.011075919024354054</v>
      </c>
    </row>
    <row r="109" spans="1:9" ht="12.75">
      <c r="A109" t="s">
        <v>73</v>
      </c>
      <c r="B109">
        <f>B69*10000/B62</f>
        <v>-0.01202141373516153</v>
      </c>
      <c r="C109">
        <f>C69*10000/C62</f>
        <v>-0.04973343081348888</v>
      </c>
      <c r="D109">
        <f>D69*10000/D62</f>
        <v>0.07812419526293146</v>
      </c>
      <c r="E109">
        <f>E69*10000/E62</f>
        <v>-0.02700967810512715</v>
      </c>
      <c r="F109">
        <f>F69*10000/F62</f>
        <v>0.05265246264018919</v>
      </c>
      <c r="G109">
        <f>AVERAGE(C109:E109)</f>
        <v>0.00046036211477181013</v>
      </c>
      <c r="H109">
        <f>STDEV(C109:E109)</f>
        <v>0.0682117692831419</v>
      </c>
      <c r="I109">
        <f>(B109*B4+C109*C4+D109*D4+E109*E4+F109*F4)/SUM(B4:F4)</f>
        <v>0.005597024645155347</v>
      </c>
    </row>
    <row r="110" spans="1:11" ht="12.75">
      <c r="A110" t="s">
        <v>74</v>
      </c>
      <c r="B110">
        <f>B70*10000/B62</f>
        <v>-0.4226318904489802</v>
      </c>
      <c r="C110">
        <f>C70*10000/C62</f>
        <v>-0.2332801102093758</v>
      </c>
      <c r="D110">
        <f>D70*10000/D62</f>
        <v>-0.18559021645887835</v>
      </c>
      <c r="E110">
        <f>E70*10000/E62</f>
        <v>-0.20380648838944504</v>
      </c>
      <c r="F110">
        <f>F70*10000/F62</f>
        <v>-0.3989856933771582</v>
      </c>
      <c r="G110">
        <f>AVERAGE(C110:E110)</f>
        <v>-0.20755893835256642</v>
      </c>
      <c r="H110">
        <f>STDEV(C110:E110)</f>
        <v>0.02406537246808635</v>
      </c>
      <c r="I110">
        <f>(B110*B4+C110*C4+D110*D4+E110*E4+F110*F4)/SUM(B4:F4)</f>
        <v>-0.2642534553019927</v>
      </c>
      <c r="K110">
        <f>EXP(AVERAGE(K103:K107))</f>
        <v>0.021353469892424013</v>
      </c>
    </row>
    <row r="111" spans="1:9" ht="12.75">
      <c r="A111" t="s">
        <v>75</v>
      </c>
      <c r="B111">
        <f>B71*10000/B62</f>
        <v>-0.026822589599818036</v>
      </c>
      <c r="C111">
        <f>C71*10000/C62</f>
        <v>0.0040350516374827285</v>
      </c>
      <c r="D111">
        <f>D71*10000/D62</f>
        <v>-0.02771517435206605</v>
      </c>
      <c r="E111">
        <f>E71*10000/E62</f>
        <v>-0.027728910864854982</v>
      </c>
      <c r="F111">
        <f>F71*10000/F62</f>
        <v>-0.052739588861175184</v>
      </c>
      <c r="G111">
        <f>AVERAGE(C111:E111)</f>
        <v>-0.017136344526479434</v>
      </c>
      <c r="H111">
        <f>STDEV(C111:E111)</f>
        <v>0.018334968197995863</v>
      </c>
      <c r="I111">
        <f>(B111*B4+C111*C4+D111*D4+E111*E4+F111*F4)/SUM(B4:F4)</f>
        <v>-0.02328277352146074</v>
      </c>
    </row>
    <row r="112" spans="1:9" ht="12.75">
      <c r="A112" t="s">
        <v>76</v>
      </c>
      <c r="B112">
        <f>B72*10000/B62</f>
        <v>-0.04931849896703074</v>
      </c>
      <c r="C112">
        <f>C72*10000/C62</f>
        <v>-0.04949820370800684</v>
      </c>
      <c r="D112">
        <f>D72*10000/D62</f>
        <v>-0.041968880325590804</v>
      </c>
      <c r="E112">
        <f>E72*10000/E62</f>
        <v>-0.03356880751591826</v>
      </c>
      <c r="F112">
        <f>F72*10000/F62</f>
        <v>-0.06855276793692455</v>
      </c>
      <c r="G112">
        <f>AVERAGE(C112:E112)</f>
        <v>-0.0416786305165053</v>
      </c>
      <c r="H112">
        <f>STDEV(C112:E112)</f>
        <v>0.00796866359403432</v>
      </c>
      <c r="I112">
        <f>(B112*B4+C112*C4+D112*D4+E112*E4+F112*F4)/SUM(B4:F4)</f>
        <v>-0.04636924028941168</v>
      </c>
    </row>
    <row r="113" spans="1:9" ht="12.75">
      <c r="A113" t="s">
        <v>77</v>
      </c>
      <c r="B113">
        <f>B73*10000/B62</f>
        <v>0.02168528553871729</v>
      </c>
      <c r="C113">
        <f>C73*10000/C62</f>
        <v>0.021221595717927505</v>
      </c>
      <c r="D113">
        <f>D73*10000/D62</f>
        <v>0.02581250665135395</v>
      </c>
      <c r="E113">
        <f>E73*10000/E62</f>
        <v>0.03831329825533596</v>
      </c>
      <c r="F113">
        <f>F73*10000/F62</f>
        <v>0.012039979610019865</v>
      </c>
      <c r="G113">
        <f>AVERAGE(C113:E113)</f>
        <v>0.028449133541539138</v>
      </c>
      <c r="H113">
        <f>STDEV(C113:E113)</f>
        <v>0.008845644404188384</v>
      </c>
      <c r="I113">
        <f>(B113*B4+C113*C4+D113*D4+E113*E4+F113*F4)/SUM(B4:F4)</f>
        <v>0.025280694574132366</v>
      </c>
    </row>
    <row r="114" spans="1:11" ht="12.75">
      <c r="A114" t="s">
        <v>78</v>
      </c>
      <c r="B114">
        <f>B74*10000/B62</f>
        <v>-0.20889181355485334</v>
      </c>
      <c r="C114">
        <f>C74*10000/C62</f>
        <v>-0.1890107548291687</v>
      </c>
      <c r="D114">
        <f>D74*10000/D62</f>
        <v>-0.19820812642038368</v>
      </c>
      <c r="E114">
        <f>E74*10000/E62</f>
        <v>-0.1956245465324423</v>
      </c>
      <c r="F114">
        <f>F74*10000/F62</f>
        <v>-0.1580808054581163</v>
      </c>
      <c r="G114">
        <f>AVERAGE(C114:E114)</f>
        <v>-0.19428114259399823</v>
      </c>
      <c r="H114">
        <f>STDEV(C114:E114)</f>
        <v>0.0047435705595144165</v>
      </c>
      <c r="I114">
        <f>(B114*B4+C114*C4+D114*D4+E114*E4+F114*F4)/SUM(B4:F4)</f>
        <v>-0.19157241866197597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-0.004108873483944043</v>
      </c>
      <c r="C115">
        <f>C75*10000/C62</f>
        <v>0.0013537022068683205</v>
      </c>
      <c r="D115">
        <f>D75*10000/D62</f>
        <v>-0.0051006403689536975</v>
      </c>
      <c r="E115">
        <f>E75*10000/E62</f>
        <v>-0.0007868816641145754</v>
      </c>
      <c r="F115">
        <f>F75*10000/F62</f>
        <v>-0.004006251527286517</v>
      </c>
      <c r="G115">
        <f>AVERAGE(C115:E115)</f>
        <v>-0.0015112732753999843</v>
      </c>
      <c r="H115">
        <f>STDEV(C115:E115)</f>
        <v>0.003287581470685206</v>
      </c>
      <c r="I115">
        <f>(B115*B4+C115*C4+D115*D4+E115*E4+F115*F4)/SUM(B4:F4)</f>
        <v>-0.0022197533464908296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96.59501477893372</v>
      </c>
      <c r="C122">
        <f>C82*10000/C62</f>
        <v>32.07438127218177</v>
      </c>
      <c r="D122">
        <f>D82*10000/D62</f>
        <v>16.81159736370448</v>
      </c>
      <c r="E122">
        <f>E82*10000/E62</f>
        <v>-44.67794248886861</v>
      </c>
      <c r="F122">
        <f>F82*10000/F62</f>
        <v>-112.16551765153504</v>
      </c>
      <c r="G122">
        <f>AVERAGE(C122:E122)</f>
        <v>1.4026787156725458</v>
      </c>
      <c r="H122">
        <f>STDEV(C122:E122)</f>
        <v>40.63011052294252</v>
      </c>
      <c r="I122">
        <f>(B122*B4+C122*C4+D122*D4+E122*E4+F122*F4)/SUM(B4:F4)</f>
        <v>0.0642910206843272</v>
      </c>
    </row>
    <row r="123" spans="1:9" ht="12.75">
      <c r="A123" t="s">
        <v>82</v>
      </c>
      <c r="B123">
        <f>B83*10000/B62</f>
        <v>-1.3114402809324779</v>
      </c>
      <c r="C123">
        <f>C83*10000/C62</f>
        <v>-0.7467980959719001</v>
      </c>
      <c r="D123">
        <f>D83*10000/D62</f>
        <v>-1.5316280209039035</v>
      </c>
      <c r="E123">
        <f>E83*10000/E62</f>
        <v>0.4070597896566125</v>
      </c>
      <c r="F123">
        <f>F83*10000/F62</f>
        <v>6.702361055062122</v>
      </c>
      <c r="G123">
        <f>AVERAGE(C123:E123)</f>
        <v>-0.6237887757397305</v>
      </c>
      <c r="H123">
        <f>STDEV(C123:E123)</f>
        <v>0.9751800225353096</v>
      </c>
      <c r="I123">
        <f>(B123*B4+C123*C4+D123*D4+E123*E4+F123*F4)/SUM(B4:F4)</f>
        <v>0.2531550490798293</v>
      </c>
    </row>
    <row r="124" spans="1:9" ht="12.75">
      <c r="A124" t="s">
        <v>83</v>
      </c>
      <c r="B124">
        <f>B84*10000/B62</f>
        <v>-1.5792279480490883</v>
      </c>
      <c r="C124">
        <f>C84*10000/C62</f>
        <v>-1.6104407632721394</v>
      </c>
      <c r="D124">
        <f>D84*10000/D62</f>
        <v>-1.2093889031340461</v>
      </c>
      <c r="E124">
        <f>E84*10000/E62</f>
        <v>-0.09344361023750508</v>
      </c>
      <c r="F124">
        <f>F84*10000/F62</f>
        <v>0.9406850899655856</v>
      </c>
      <c r="G124">
        <f>AVERAGE(C124:E124)</f>
        <v>-0.9710910922145636</v>
      </c>
      <c r="H124">
        <f>STDEV(C124:E124)</f>
        <v>0.7860721821789393</v>
      </c>
      <c r="I124">
        <f>(B124*B4+C124*C4+D124*D4+E124*E4+F124*F4)/SUM(B4:F4)</f>
        <v>-0.8044630349796139</v>
      </c>
    </row>
    <row r="125" spans="1:9" ht="12.75">
      <c r="A125" t="s">
        <v>84</v>
      </c>
      <c r="B125">
        <f>B85*10000/B62</f>
        <v>-0.08979492503603731</v>
      </c>
      <c r="C125">
        <f>C85*10000/C62</f>
        <v>-0.4080924565241159</v>
      </c>
      <c r="D125">
        <f>D85*10000/D62</f>
        <v>-1.003395384915615</v>
      </c>
      <c r="E125">
        <f>E85*10000/E62</f>
        <v>-0.17984254264467248</v>
      </c>
      <c r="F125">
        <f>F85*10000/F62</f>
        <v>-0.6572479688261534</v>
      </c>
      <c r="G125">
        <f>AVERAGE(C125:E125)</f>
        <v>-0.5304434613614678</v>
      </c>
      <c r="H125">
        <f>STDEV(C125:E125)</f>
        <v>0.4251907187271017</v>
      </c>
      <c r="I125">
        <f>(B125*B4+C125*C4+D125*D4+E125*E4+F125*F4)/SUM(B4:F4)</f>
        <v>-0.483432674378594</v>
      </c>
    </row>
    <row r="126" spans="1:9" ht="12.75">
      <c r="A126" t="s">
        <v>85</v>
      </c>
      <c r="B126">
        <f>B86*10000/B62</f>
        <v>0.6804879879675684</v>
      </c>
      <c r="C126">
        <f>C86*10000/C62</f>
        <v>0.31071361642208134</v>
      </c>
      <c r="D126">
        <f>D86*10000/D62</f>
        <v>0.5513484694258025</v>
      </c>
      <c r="E126">
        <f>E86*10000/E62</f>
        <v>0.6133641003760196</v>
      </c>
      <c r="F126">
        <f>F86*10000/F62</f>
        <v>1.6991531319986524</v>
      </c>
      <c r="G126">
        <f>AVERAGE(C126:E126)</f>
        <v>0.49180872874130116</v>
      </c>
      <c r="H126">
        <f>STDEV(C126:E126)</f>
        <v>0.15986889753786224</v>
      </c>
      <c r="I126">
        <f>(B126*B4+C126*C4+D126*D4+E126*E4+F126*F4)/SUM(B4:F4)</f>
        <v>0.6800670892267635</v>
      </c>
    </row>
    <row r="127" spans="1:9" ht="12.75">
      <c r="A127" t="s">
        <v>86</v>
      </c>
      <c r="B127">
        <f>B87*10000/B62</f>
        <v>-0.04556110195344843</v>
      </c>
      <c r="C127">
        <f>C87*10000/C62</f>
        <v>-0.06749262325533743</v>
      </c>
      <c r="D127">
        <f>D87*10000/D62</f>
        <v>-0.26110312882300835</v>
      </c>
      <c r="E127">
        <f>E87*10000/E62</f>
        <v>0.03839078895044052</v>
      </c>
      <c r="F127">
        <f>F87*10000/F62</f>
        <v>0.1941564895991933</v>
      </c>
      <c r="G127">
        <f>AVERAGE(C127:E127)</f>
        <v>-0.09673498770930176</v>
      </c>
      <c r="H127">
        <f>STDEV(C127:E127)</f>
        <v>0.15187326494471037</v>
      </c>
      <c r="I127">
        <f>(B127*B4+C127*C4+D127*D4+E127*E4+F127*F4)/SUM(B4:F4)</f>
        <v>-0.05052795708990244</v>
      </c>
    </row>
    <row r="128" spans="1:9" ht="12.75">
      <c r="A128" t="s">
        <v>87</v>
      </c>
      <c r="B128">
        <f>B88*10000/B62</f>
        <v>-0.29235464027607644</v>
      </c>
      <c r="C128">
        <f>C88*10000/C62</f>
        <v>-0.027239667453451393</v>
      </c>
      <c r="D128">
        <f>D88*10000/D62</f>
        <v>-0.15264288313390845</v>
      </c>
      <c r="E128">
        <f>E88*10000/E62</f>
        <v>0.005444818660867475</v>
      </c>
      <c r="F128">
        <f>F88*10000/F62</f>
        <v>0.2444304269019889</v>
      </c>
      <c r="G128">
        <f>AVERAGE(C128:E128)</f>
        <v>-0.05814591064216412</v>
      </c>
      <c r="H128">
        <f>STDEV(C128:E128)</f>
        <v>0.08345254499245895</v>
      </c>
      <c r="I128">
        <f>(B128*B4+C128*C4+D128*D4+E128*E4+F128*F4)/SUM(B4:F4)</f>
        <v>-0.051749056634844255</v>
      </c>
    </row>
    <row r="129" spans="1:9" ht="12.75">
      <c r="A129" t="s">
        <v>88</v>
      </c>
      <c r="B129">
        <f>B89*10000/B62</f>
        <v>0.02642465503630554</v>
      </c>
      <c r="C129">
        <f>C89*10000/C62</f>
        <v>-0.015203528003694783</v>
      </c>
      <c r="D129">
        <f>D89*10000/D62</f>
        <v>-0.13668434917383807</v>
      </c>
      <c r="E129">
        <f>E89*10000/E62</f>
        <v>-0.03416792611774274</v>
      </c>
      <c r="F129">
        <f>F89*10000/F62</f>
        <v>-0.013458976873878578</v>
      </c>
      <c r="G129">
        <f>AVERAGE(C129:E129)</f>
        <v>-0.0620186010984252</v>
      </c>
      <c r="H129">
        <f>STDEV(C129:E129)</f>
        <v>0.06535397884370002</v>
      </c>
      <c r="I129">
        <f>(B129*B4+C129*C4+D129*D4+E129*E4+F129*F4)/SUM(B4:F4)</f>
        <v>-0.04271586531874502</v>
      </c>
    </row>
    <row r="130" spans="1:9" ht="12.75">
      <c r="A130" t="s">
        <v>89</v>
      </c>
      <c r="B130">
        <f>B90*10000/B62</f>
        <v>0.004384085232735983</v>
      </c>
      <c r="C130">
        <f>C90*10000/C62</f>
        <v>0.04322509816908187</v>
      </c>
      <c r="D130">
        <f>D90*10000/D62</f>
        <v>0.07993787293175544</v>
      </c>
      <c r="E130">
        <f>E90*10000/E62</f>
        <v>-0.01789428079775406</v>
      </c>
      <c r="F130">
        <f>F90*10000/F62</f>
        <v>0.39498172652740715</v>
      </c>
      <c r="G130">
        <f>AVERAGE(C130:E130)</f>
        <v>0.035089563434361086</v>
      </c>
      <c r="H130">
        <f>STDEV(C130:E130)</f>
        <v>0.049420873827801554</v>
      </c>
      <c r="I130">
        <f>(B130*B4+C130*C4+D130*D4+E130*E4+F130*F4)/SUM(B4:F4)</f>
        <v>0.07861061224087239</v>
      </c>
    </row>
    <row r="131" spans="1:9" ht="12.75">
      <c r="A131" t="s">
        <v>90</v>
      </c>
      <c r="B131">
        <f>B91*10000/B62</f>
        <v>-0.00016149150274826814</v>
      </c>
      <c r="C131">
        <f>C91*10000/C62</f>
        <v>0.005121933422493024</v>
      </c>
      <c r="D131">
        <f>D91*10000/D62</f>
        <v>-0.031228824692240746</v>
      </c>
      <c r="E131">
        <f>E91*10000/E62</f>
        <v>-0.0385807794231233</v>
      </c>
      <c r="F131">
        <f>F91*10000/F62</f>
        <v>0.005701650211934292</v>
      </c>
      <c r="G131">
        <f>AVERAGE(C131:E131)</f>
        <v>-0.021562556897623677</v>
      </c>
      <c r="H131">
        <f>STDEV(C131:E131)</f>
        <v>0.023399985626588276</v>
      </c>
      <c r="I131">
        <f>(B131*B4+C131*C4+D131*D4+E131*E4+F131*F4)/SUM(B4:F4)</f>
        <v>-0.014822346007925497</v>
      </c>
    </row>
    <row r="132" spans="1:9" ht="12.75">
      <c r="A132" t="s">
        <v>91</v>
      </c>
      <c r="B132">
        <f>B92*10000/B62</f>
        <v>-0.0011483781552849624</v>
      </c>
      <c r="C132">
        <f>C92*10000/C62</f>
        <v>0.04515183728365843</v>
      </c>
      <c r="D132">
        <f>D92*10000/D62</f>
        <v>0.025634574243322005</v>
      </c>
      <c r="E132">
        <f>E92*10000/E62</f>
        <v>0.04229502265868968</v>
      </c>
      <c r="F132">
        <f>F92*10000/F62</f>
        <v>0.07910816072949714</v>
      </c>
      <c r="G132">
        <f>AVERAGE(C132:E132)</f>
        <v>0.037693811395223376</v>
      </c>
      <c r="H132">
        <f>STDEV(C132:E132)</f>
        <v>0.010540837156730352</v>
      </c>
      <c r="I132">
        <f>(B132*B4+C132*C4+D132*D4+E132*E4+F132*F4)/SUM(B4:F4)</f>
        <v>0.0375862303398379</v>
      </c>
    </row>
    <row r="133" spans="1:9" ht="12.75">
      <c r="A133" t="s">
        <v>92</v>
      </c>
      <c r="B133">
        <f>B93*10000/B62</f>
        <v>0.12199555700658302</v>
      </c>
      <c r="C133">
        <f>C93*10000/C62</f>
        <v>0.10942820304724314</v>
      </c>
      <c r="D133">
        <f>D93*10000/D62</f>
        <v>0.11513345102696278</v>
      </c>
      <c r="E133">
        <f>E93*10000/E62</f>
        <v>0.11197687024475303</v>
      </c>
      <c r="F133">
        <f>F93*10000/F62</f>
        <v>0.08985609156241477</v>
      </c>
      <c r="G133">
        <f>AVERAGE(C133:E133)</f>
        <v>0.11217950810631964</v>
      </c>
      <c r="H133">
        <f>STDEV(C133:E133)</f>
        <v>0.0028580168307293314</v>
      </c>
      <c r="I133">
        <f>(B133*B4+C133*C4+D133*D4+E133*E4+F133*F4)/SUM(B4:F4)</f>
        <v>0.11062601636891785</v>
      </c>
    </row>
    <row r="134" spans="1:9" ht="12.75">
      <c r="A134" t="s">
        <v>93</v>
      </c>
      <c r="B134">
        <f>B94*10000/B62</f>
        <v>-0.0189543571214433</v>
      </c>
      <c r="C134">
        <f>C94*10000/C62</f>
        <v>-0.005907208531328284</v>
      </c>
      <c r="D134">
        <f>D94*10000/D62</f>
        <v>0.0025666343482318443</v>
      </c>
      <c r="E134">
        <f>E94*10000/E62</f>
        <v>0.0023876788752483554</v>
      </c>
      <c r="F134">
        <f>F94*10000/F62</f>
        <v>-0.003775721409833348</v>
      </c>
      <c r="G134">
        <f>AVERAGE(C134:E134)</f>
        <v>-0.00031763176928269475</v>
      </c>
      <c r="H134">
        <f>STDEV(C134:E134)</f>
        <v>0.00484154237298691</v>
      </c>
      <c r="I134">
        <f>(B134*B4+C134*C4+D134*D4+E134*E4+F134*F4)/SUM(B4:F4)</f>
        <v>-0.0034807085173027214</v>
      </c>
    </row>
    <row r="135" spans="1:9" ht="12.75">
      <c r="A135" t="s">
        <v>94</v>
      </c>
      <c r="B135">
        <f>B95*10000/B62</f>
        <v>-0.006082590882441754</v>
      </c>
      <c r="C135">
        <f>C95*10000/C62</f>
        <v>-0.0001574049891637607</v>
      </c>
      <c r="D135">
        <f>D95*10000/D62</f>
        <v>-0.002628826859462476</v>
      </c>
      <c r="E135">
        <f>E95*10000/E62</f>
        <v>-0.006798662593940779</v>
      </c>
      <c r="F135">
        <f>F95*10000/F62</f>
        <v>-0.0008722519010305968</v>
      </c>
      <c r="G135">
        <f>AVERAGE(C135:E135)</f>
        <v>-0.0031949648141890055</v>
      </c>
      <c r="H135">
        <f>STDEV(C135:E135)</f>
        <v>0.003356629229016603</v>
      </c>
      <c r="I135">
        <f>(B135*B4+C135*C4+D135*D4+E135*E4+F135*F4)/SUM(B4:F4)</f>
        <v>-0.003303530630866969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2004-10-04T11:52:52Z</cp:lastPrinted>
  <dcterms:created xsi:type="dcterms:W3CDTF">2004-10-04T11:52:52Z</dcterms:created>
  <dcterms:modified xsi:type="dcterms:W3CDTF">2004-10-04T17:30:40Z</dcterms:modified>
  <cp:category/>
  <cp:version/>
  <cp:contentType/>
  <cp:contentStatus/>
</cp:coreProperties>
</file>