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<sst xmlns="http://schemas.openxmlformats.org/spreadsheetml/2006/main" count="204" uniqueCount="98">
  <si>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05/10/2004       15:09:02</t>
  </si>
  <si>
    <t>LISSNER</t>
  </si>
  <si>
    <t>HCMQAP340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</si>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</sst>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#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80" fontId="2" fillId="0" borderId="17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80" fontId="1" fillId="0" borderId="24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80" fontId="2" fillId="0" borderId="24" xfId="0" applyNumberFormat="1" applyFont="1" applyBorder="1" applyAlignment="1">
      <alignment horizontal="left"/>
    </xf>
    <xf numFmtId="180" fontId="1" fillId="0" borderId="25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80" fontId="2" fillId="0" borderId="16" xfId="0" applyNumberFormat="1" applyFont="1" applyBorder="1" applyAlignment="1">
      <alignment horizontal="left"/>
    </xf>
    <xf numFmtId="180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80" fontId="1" fillId="0" borderId="28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  <xf numFmtId="180" fontId="2" fillId="0" borderId="28" xfId="0" applyNumberFormat="1" applyFont="1" applyBorder="1" applyAlignment="1">
      <alignment horizontal="left"/>
    </xf>
    <xf numFmtId="180" fontId="1" fillId="0" borderId="29" xfId="0" applyNumberFormat="1" applyFont="1" applyBorder="1" applyAlignment="1">
      <alignment horizontal="left"/>
    </xf>
    <xf numFmtId="180" fontId="1" fillId="0" borderId="30" xfId="0" applyNumberFormat="1" applyFont="1" applyBorder="1" applyAlignment="1">
      <alignment horizontal="left"/>
    </xf>
    <xf numFmtId="180" fontId="1" fillId="0" borderId="31" xfId="0" applyNumberFormat="1" applyFont="1" applyBorder="1" applyAlignment="1">
      <alignment horizontal="left"/>
    </xf>
    <xf numFmtId="180" fontId="1" fillId="0" borderId="32" xfId="0" applyNumberFormat="1" applyFont="1" applyBorder="1" applyAlignment="1">
      <alignment horizontal="left"/>
    </xf>
    <xf numFmtId="1" fontId="1" fillId="0" borderId="33" xfId="0" applyNumberFormat="1" applyFont="1" applyBorder="1" applyAlignment="1">
      <alignment horizontal="left"/>
    </xf>
    <xf numFmtId="180" fontId="1" fillId="0" borderId="3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80" fontId="1" fillId="0" borderId="35" xfId="0" applyNumberFormat="1" applyFont="1" applyBorder="1" applyAlignment="1">
      <alignment horizontal="left"/>
    </xf>
    <xf numFmtId="180" fontId="1" fillId="0" borderId="36" xfId="0" applyNumberFormat="1" applyFont="1" applyBorder="1" applyAlignment="1">
      <alignment horizontal="left"/>
    </xf>
    <xf numFmtId="180" fontId="1" fillId="0" borderId="37" xfId="0" applyNumberFormat="1" applyFont="1" applyBorder="1" applyAlignment="1">
      <alignment horizontal="left"/>
    </xf>
    <xf numFmtId="180" fontId="1" fillId="0" borderId="38" xfId="0" applyNumberFormat="1" applyFont="1" applyBorder="1" applyAlignment="1">
      <alignment horizontal="left"/>
    </xf>
    <xf numFmtId="180" fontId="4" fillId="0" borderId="28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55"/>
          <c:w val="0.799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517472"/>
        <c:axId val="45548385"/>
      </c:lineChart>
      <c:catAx>
        <c:axId val="12517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6675"/>
          <c:w val="0.116"/>
          <c:h val="0.5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-0.002265</v>
      </c>
      <c r="C4" s="13">
        <v>-0.003762</v>
      </c>
      <c r="D4" s="13">
        <v>-0.00376</v>
      </c>
      <c r="E4" s="13">
        <v>-0.003763</v>
      </c>
      <c r="F4" s="24">
        <v>-0.002088</v>
      </c>
      <c r="G4" s="34">
        <v>-0.011726</v>
      </c>
    </row>
    <row r="5" spans="1:7" ht="12.75" thickBot="1">
      <c r="A5" s="44" t="s">
        <v>13</v>
      </c>
      <c r="B5" s="45">
        <v>5.518632</v>
      </c>
      <c r="C5" s="46">
        <v>4.15532</v>
      </c>
      <c r="D5" s="46">
        <v>0.466821</v>
      </c>
      <c r="E5" s="46">
        <v>-3.375274</v>
      </c>
      <c r="F5" s="47">
        <v>-8.194308</v>
      </c>
      <c r="G5" s="48">
        <v>4.577728</v>
      </c>
    </row>
    <row r="6" spans="1:7" ht="12.75" thickTop="1">
      <c r="A6" s="6" t="s">
        <v>14</v>
      </c>
      <c r="B6" s="39">
        <v>-99.02137</v>
      </c>
      <c r="C6" s="40">
        <v>88.72398</v>
      </c>
      <c r="D6" s="40">
        <v>-25.00005</v>
      </c>
      <c r="E6" s="40">
        <v>42.63379</v>
      </c>
      <c r="F6" s="41">
        <v>-84.30111</v>
      </c>
      <c r="G6" s="42">
        <v>-0.004166931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0.8010026</v>
      </c>
      <c r="C8" s="14">
        <v>-0.08577759</v>
      </c>
      <c r="D8" s="14">
        <v>0.1945715</v>
      </c>
      <c r="E8" s="14">
        <v>0.5804862</v>
      </c>
      <c r="F8" s="25">
        <v>-0.951685</v>
      </c>
      <c r="G8" s="35">
        <v>0.1548778</v>
      </c>
    </row>
    <row r="9" spans="1:7" ht="12">
      <c r="A9" s="20" t="s">
        <v>17</v>
      </c>
      <c r="B9" s="29">
        <v>0.5902668</v>
      </c>
      <c r="C9" s="14">
        <v>-0.1177158</v>
      </c>
      <c r="D9" s="14">
        <v>-0.3579808</v>
      </c>
      <c r="E9" s="14">
        <v>-0.2959653</v>
      </c>
      <c r="F9" s="25">
        <v>-1.811332</v>
      </c>
      <c r="G9" s="35">
        <v>-0.341909</v>
      </c>
    </row>
    <row r="10" spans="1:7" ht="12">
      <c r="A10" s="20" t="s">
        <v>18</v>
      </c>
      <c r="B10" s="29">
        <v>-0.9108147</v>
      </c>
      <c r="C10" s="14">
        <v>-0.1561018</v>
      </c>
      <c r="D10" s="14">
        <v>-0.3456342</v>
      </c>
      <c r="E10" s="14">
        <v>-0.5432277</v>
      </c>
      <c r="F10" s="25">
        <v>-2.194436</v>
      </c>
      <c r="G10" s="35">
        <v>-0.6762058</v>
      </c>
    </row>
    <row r="11" spans="1:7" ht="12">
      <c r="A11" s="21" t="s">
        <v>19</v>
      </c>
      <c r="B11" s="31">
        <v>2.3605</v>
      </c>
      <c r="C11" s="16">
        <v>1.402806</v>
      </c>
      <c r="D11" s="16">
        <v>1.52368</v>
      </c>
      <c r="E11" s="16">
        <v>0.7996629</v>
      </c>
      <c r="F11" s="27">
        <v>13.55001</v>
      </c>
      <c r="G11" s="37">
        <v>3.046975</v>
      </c>
    </row>
    <row r="12" spans="1:7" ht="12">
      <c r="A12" s="20" t="s">
        <v>20</v>
      </c>
      <c r="B12" s="29">
        <v>-0.07167294</v>
      </c>
      <c r="C12" s="14">
        <v>-0.3397056</v>
      </c>
      <c r="D12" s="14">
        <v>-0.4819378</v>
      </c>
      <c r="E12" s="14">
        <v>-0.4263617</v>
      </c>
      <c r="F12" s="25">
        <v>-0.7852543</v>
      </c>
      <c r="G12" s="49">
        <v>-0.4154087</v>
      </c>
    </row>
    <row r="13" spans="1:7" ht="12">
      <c r="A13" s="20" t="s">
        <v>21</v>
      </c>
      <c r="B13" s="29">
        <v>-0.06677177</v>
      </c>
      <c r="C13" s="14">
        <v>0.06896612</v>
      </c>
      <c r="D13" s="14">
        <v>-0.05264682</v>
      </c>
      <c r="E13" s="14">
        <v>-0.1360466</v>
      </c>
      <c r="F13" s="25">
        <v>0.01882732</v>
      </c>
      <c r="G13" s="35">
        <v>-0.03596788</v>
      </c>
    </row>
    <row r="14" spans="1:7" ht="12">
      <c r="A14" s="20" t="s">
        <v>22</v>
      </c>
      <c r="B14" s="29">
        <v>0.09258639</v>
      </c>
      <c r="C14" s="14">
        <v>0.08775439</v>
      </c>
      <c r="D14" s="14">
        <v>-0.006036297</v>
      </c>
      <c r="E14" s="14">
        <v>-0.04015174</v>
      </c>
      <c r="F14" s="25">
        <v>-0.02357314</v>
      </c>
      <c r="G14" s="35">
        <v>0.02026202</v>
      </c>
    </row>
    <row r="15" spans="1:7" ht="12">
      <c r="A15" s="21" t="s">
        <v>23</v>
      </c>
      <c r="B15" s="31">
        <v>-0.4282288</v>
      </c>
      <c r="C15" s="16">
        <v>-0.2382959</v>
      </c>
      <c r="D15" s="16">
        <v>-0.1978102</v>
      </c>
      <c r="E15" s="16">
        <v>-0.255236</v>
      </c>
      <c r="F15" s="27">
        <v>-0.4729371</v>
      </c>
      <c r="G15" s="37">
        <v>-0.2914619</v>
      </c>
    </row>
    <row r="16" spans="1:7" ht="12">
      <c r="A16" s="20" t="s">
        <v>24</v>
      </c>
      <c r="B16" s="29">
        <v>-0.02436008</v>
      </c>
      <c r="C16" s="14">
        <v>-0.04824426</v>
      </c>
      <c r="D16" s="14">
        <v>-0.03700841</v>
      </c>
      <c r="E16" s="14">
        <v>-0.0522051</v>
      </c>
      <c r="F16" s="25">
        <v>-0.08492384</v>
      </c>
      <c r="G16" s="35">
        <v>-0.04793333</v>
      </c>
    </row>
    <row r="17" spans="1:7" ht="12">
      <c r="A17" s="20" t="s">
        <v>25</v>
      </c>
      <c r="B17" s="29">
        <v>-0.0513513</v>
      </c>
      <c r="C17" s="14">
        <v>-0.04307079</v>
      </c>
      <c r="D17" s="14">
        <v>-0.02852899</v>
      </c>
      <c r="E17" s="14">
        <v>-0.03065471</v>
      </c>
      <c r="F17" s="25">
        <v>-0.028021</v>
      </c>
      <c r="G17" s="35">
        <v>-0.03577643</v>
      </c>
    </row>
    <row r="18" spans="1:7" ht="12">
      <c r="A18" s="20" t="s">
        <v>26</v>
      </c>
      <c r="B18" s="29">
        <v>0.06257945</v>
      </c>
      <c r="C18" s="14">
        <v>0.01994057</v>
      </c>
      <c r="D18" s="14">
        <v>0.05919558</v>
      </c>
      <c r="E18" s="14">
        <v>0.03900875</v>
      </c>
      <c r="F18" s="25">
        <v>0.05395686</v>
      </c>
      <c r="G18" s="35">
        <v>0.04469187</v>
      </c>
    </row>
    <row r="19" spans="1:7" ht="12">
      <c r="A19" s="21" t="s">
        <v>27</v>
      </c>
      <c r="B19" s="31">
        <v>-0.213006</v>
      </c>
      <c r="C19" s="16">
        <v>-0.2004228</v>
      </c>
      <c r="D19" s="16">
        <v>-0.1949924</v>
      </c>
      <c r="E19" s="16">
        <v>-0.1813355</v>
      </c>
      <c r="F19" s="27">
        <v>-0.1564076</v>
      </c>
      <c r="G19" s="37">
        <v>-0.1904713</v>
      </c>
    </row>
    <row r="20" spans="1:7" ht="12.75" thickBot="1">
      <c r="A20" s="44" t="s">
        <v>28</v>
      </c>
      <c r="B20" s="45">
        <v>-0.004327828</v>
      </c>
      <c r="C20" s="46">
        <v>-0.003835973</v>
      </c>
      <c r="D20" s="46">
        <v>-0.001091847</v>
      </c>
      <c r="E20" s="46">
        <v>-0.0009644774</v>
      </c>
      <c r="F20" s="47">
        <v>-0.0004757417</v>
      </c>
      <c r="G20" s="48">
        <v>-0.002107835</v>
      </c>
    </row>
    <row r="21" spans="1:7" ht="12.75" thickTop="1">
      <c r="A21" s="6" t="s">
        <v>29</v>
      </c>
      <c r="B21" s="39">
        <v>-107.5194</v>
      </c>
      <c r="C21" s="40">
        <v>44.9653</v>
      </c>
      <c r="D21" s="40">
        <v>111.8527</v>
      </c>
      <c r="E21" s="40">
        <v>-48.67303</v>
      </c>
      <c r="F21" s="41">
        <v>-78.15426</v>
      </c>
      <c r="G21" s="43">
        <v>-0.00151029</v>
      </c>
    </row>
    <row r="22" spans="1:7" ht="12">
      <c r="A22" s="20" t="s">
        <v>30</v>
      </c>
      <c r="B22" s="29">
        <v>110.3771</v>
      </c>
      <c r="C22" s="14">
        <v>83.10831</v>
      </c>
      <c r="D22" s="14">
        <v>9.336429</v>
      </c>
      <c r="E22" s="14">
        <v>-67.50652</v>
      </c>
      <c r="F22" s="25">
        <v>-163.9008</v>
      </c>
      <c r="G22" s="36">
        <v>0</v>
      </c>
    </row>
    <row r="23" spans="1:7" ht="12">
      <c r="A23" s="20" t="s">
        <v>31</v>
      </c>
      <c r="B23" s="29">
        <v>1.656135</v>
      </c>
      <c r="C23" s="14">
        <v>3.657658</v>
      </c>
      <c r="D23" s="14">
        <v>3.896512</v>
      </c>
      <c r="E23" s="14">
        <v>4.631491</v>
      </c>
      <c r="F23" s="25">
        <v>8.706243</v>
      </c>
      <c r="G23" s="35">
        <v>4.333455</v>
      </c>
    </row>
    <row r="24" spans="1:7" ht="12">
      <c r="A24" s="20" t="s">
        <v>32</v>
      </c>
      <c r="B24" s="29">
        <v>0.06938523</v>
      </c>
      <c r="C24" s="14">
        <v>-0.1590536</v>
      </c>
      <c r="D24" s="14">
        <v>0.8916234</v>
      </c>
      <c r="E24" s="14">
        <v>2.932375</v>
      </c>
      <c r="F24" s="25">
        <v>-2.050235</v>
      </c>
      <c r="G24" s="35">
        <v>0.6181333</v>
      </c>
    </row>
    <row r="25" spans="1:7" ht="12">
      <c r="A25" s="20" t="s">
        <v>33</v>
      </c>
      <c r="B25" s="29">
        <v>0.7011709</v>
      </c>
      <c r="C25" s="14">
        <v>1.27109</v>
      </c>
      <c r="D25" s="14">
        <v>1.908183</v>
      </c>
      <c r="E25" s="14">
        <v>1.671188</v>
      </c>
      <c r="F25" s="25">
        <v>-0.8007548</v>
      </c>
      <c r="G25" s="35">
        <v>1.161479</v>
      </c>
    </row>
    <row r="26" spans="1:7" ht="12">
      <c r="A26" s="21" t="s">
        <v>34</v>
      </c>
      <c r="B26" s="31">
        <v>0.7880008</v>
      </c>
      <c r="C26" s="16">
        <v>0.4862957</v>
      </c>
      <c r="D26" s="16">
        <v>0.4113634</v>
      </c>
      <c r="E26" s="16">
        <v>0.8895268</v>
      </c>
      <c r="F26" s="27">
        <v>0.9080039</v>
      </c>
      <c r="G26" s="37">
        <v>0.6652002</v>
      </c>
    </row>
    <row r="27" spans="1:7" ht="12">
      <c r="A27" s="20" t="s">
        <v>35</v>
      </c>
      <c r="B27" s="29">
        <v>0.09232827</v>
      </c>
      <c r="C27" s="14">
        <v>0.1504281</v>
      </c>
      <c r="D27" s="14">
        <v>0.2472631</v>
      </c>
      <c r="E27" s="14">
        <v>0.1654121</v>
      </c>
      <c r="F27" s="25">
        <v>0.3729503</v>
      </c>
      <c r="G27" s="35">
        <v>0.1986246</v>
      </c>
    </row>
    <row r="28" spans="1:7" ht="12">
      <c r="A28" s="20" t="s">
        <v>36</v>
      </c>
      <c r="B28" s="29">
        <v>0.004942842</v>
      </c>
      <c r="C28" s="14">
        <v>-0.1818491</v>
      </c>
      <c r="D28" s="14">
        <v>-0.124215</v>
      </c>
      <c r="E28" s="14">
        <v>0.01870927</v>
      </c>
      <c r="F28" s="25">
        <v>-0.2948299</v>
      </c>
      <c r="G28" s="35">
        <v>-0.1077556</v>
      </c>
    </row>
    <row r="29" spans="1:7" ht="12">
      <c r="A29" s="20" t="s">
        <v>37</v>
      </c>
      <c r="B29" s="29">
        <v>0.1116363</v>
      </c>
      <c r="C29" s="14">
        <v>0.006040426</v>
      </c>
      <c r="D29" s="14">
        <v>0.03809924</v>
      </c>
      <c r="E29" s="14">
        <v>0.02156593</v>
      </c>
      <c r="F29" s="25">
        <v>-0.07727687</v>
      </c>
      <c r="G29" s="35">
        <v>0.02165718</v>
      </c>
    </row>
    <row r="30" spans="1:7" ht="12">
      <c r="A30" s="21" t="s">
        <v>38</v>
      </c>
      <c r="B30" s="31">
        <v>0.08785413</v>
      </c>
      <c r="C30" s="16">
        <v>0.05348134</v>
      </c>
      <c r="D30" s="16">
        <v>0.1098581</v>
      </c>
      <c r="E30" s="16">
        <v>-0.009711043</v>
      </c>
      <c r="F30" s="27">
        <v>0.3731625</v>
      </c>
      <c r="G30" s="37">
        <v>0.0995002</v>
      </c>
    </row>
    <row r="31" spans="1:7" ht="12">
      <c r="A31" s="20" t="s">
        <v>39</v>
      </c>
      <c r="B31" s="29">
        <v>-0.00958715</v>
      </c>
      <c r="C31" s="14">
        <v>-0.04004467</v>
      </c>
      <c r="D31" s="14">
        <v>-0.006922505</v>
      </c>
      <c r="E31" s="14">
        <v>-0.03313099</v>
      </c>
      <c r="F31" s="25">
        <v>0.01658516</v>
      </c>
      <c r="G31" s="35">
        <v>-0.01844232</v>
      </c>
    </row>
    <row r="32" spans="1:7" ht="12">
      <c r="A32" s="20" t="s">
        <v>40</v>
      </c>
      <c r="B32" s="29">
        <v>0.03076267</v>
      </c>
      <c r="C32" s="14">
        <v>-0.01361388</v>
      </c>
      <c r="D32" s="14">
        <v>-0.002992186</v>
      </c>
      <c r="E32" s="14">
        <v>0.0013506</v>
      </c>
      <c r="F32" s="25">
        <v>0.00128098</v>
      </c>
      <c r="G32" s="35">
        <v>0.0009591052</v>
      </c>
    </row>
    <row r="33" spans="1:7" ht="12">
      <c r="A33" s="20" t="s">
        <v>41</v>
      </c>
      <c r="B33" s="29">
        <v>0.1492571</v>
      </c>
      <c r="C33" s="14">
        <v>0.09017984</v>
      </c>
      <c r="D33" s="14">
        <v>0.0726475</v>
      </c>
      <c r="E33" s="14">
        <v>0.102213</v>
      </c>
      <c r="F33" s="25">
        <v>0.08729362</v>
      </c>
      <c r="G33" s="35">
        <v>0.09702739</v>
      </c>
    </row>
    <row r="34" spans="1:7" ht="12">
      <c r="A34" s="21" t="s">
        <v>42</v>
      </c>
      <c r="B34" s="31">
        <v>-0.01538574</v>
      </c>
      <c r="C34" s="16">
        <v>-0.01205826</v>
      </c>
      <c r="D34" s="16">
        <v>0.001117896</v>
      </c>
      <c r="E34" s="16">
        <v>0.009001511</v>
      </c>
      <c r="F34" s="27">
        <v>-0.006131121</v>
      </c>
      <c r="G34" s="37">
        <v>-0.003499181</v>
      </c>
    </row>
    <row r="35" spans="1:7" ht="12.75" thickBot="1">
      <c r="A35" s="22" t="s">
        <v>43</v>
      </c>
      <c r="B35" s="32">
        <v>-0.002509745</v>
      </c>
      <c r="C35" s="17">
        <v>-0.001567004</v>
      </c>
      <c r="D35" s="17">
        <v>0.0003135566</v>
      </c>
      <c r="E35" s="17">
        <v>-0.0004175791</v>
      </c>
      <c r="F35" s="28">
        <v>0.001987289</v>
      </c>
      <c r="G35" s="38">
        <v>-0.0005001094</v>
      </c>
    </row>
    <row r="36" spans="1:7" ht="12">
      <c r="A36" s="4" t="s">
        <v>44</v>
      </c>
      <c r="B36" s="3">
        <v>23.40393</v>
      </c>
      <c r="C36" s="3">
        <v>23.40698</v>
      </c>
      <c r="D36" s="3">
        <v>23.42529</v>
      </c>
      <c r="E36" s="3">
        <v>23.4314</v>
      </c>
      <c r="F36" s="3">
        <v>23.44666</v>
      </c>
      <c r="G36" s="3"/>
    </row>
    <row r="37" spans="1:6" ht="12">
      <c r="A37" s="4" t="s">
        <v>45</v>
      </c>
      <c r="B37" s="2">
        <v>0.3692627</v>
      </c>
      <c r="C37" s="2">
        <v>0.3504435</v>
      </c>
      <c r="D37" s="2">
        <v>0.3468831</v>
      </c>
      <c r="E37" s="2">
        <v>0.3438314</v>
      </c>
      <c r="F37" s="2">
        <v>0.3448486</v>
      </c>
    </row>
    <row r="38" spans="1:7" ht="12">
      <c r="A38" s="4" t="s">
        <v>53</v>
      </c>
      <c r="B38" s="2">
        <v>0.0001703331</v>
      </c>
      <c r="C38" s="2">
        <v>-0.0001514556</v>
      </c>
      <c r="D38" s="2">
        <v>4.232252E-05</v>
      </c>
      <c r="E38" s="2">
        <v>-7.30327E-05</v>
      </c>
      <c r="F38" s="2">
        <v>0.0001410964</v>
      </c>
      <c r="G38" s="2">
        <v>0.0003260144</v>
      </c>
    </row>
    <row r="39" spans="1:7" ht="12.75" thickBot="1">
      <c r="A39" s="4" t="s">
        <v>54</v>
      </c>
      <c r="B39" s="2">
        <v>0.000180903</v>
      </c>
      <c r="C39" s="2">
        <v>-7.518229E-05</v>
      </c>
      <c r="D39" s="2">
        <v>-0.0001901891</v>
      </c>
      <c r="E39" s="2">
        <v>8.225113E-05</v>
      </c>
      <c r="F39" s="2">
        <v>0.0001351748</v>
      </c>
      <c r="G39" s="2">
        <v>0.001064493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3.117416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sheetProtection/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0.003762</v>
      </c>
      <c r="D4">
        <v>0.00376</v>
      </c>
      <c r="E4">
        <v>0.003763</v>
      </c>
      <c r="F4">
        <v>0.002088</v>
      </c>
      <c r="G4">
        <v>0.011726</v>
      </c>
    </row>
    <row r="5" spans="1:7" ht="12.75">
      <c r="A5" t="s">
        <v>13</v>
      </c>
      <c r="B5">
        <v>5.518632</v>
      </c>
      <c r="C5">
        <v>4.15532</v>
      </c>
      <c r="D5">
        <v>0.466821</v>
      </c>
      <c r="E5">
        <v>-3.375274</v>
      </c>
      <c r="F5">
        <v>-8.194308</v>
      </c>
      <c r="G5">
        <v>4.577728</v>
      </c>
    </row>
    <row r="6" spans="1:7" ht="12.75">
      <c r="A6" t="s">
        <v>14</v>
      </c>
      <c r="B6" s="50">
        <v>-99.02137</v>
      </c>
      <c r="C6" s="50">
        <v>88.72398</v>
      </c>
      <c r="D6" s="50">
        <v>-25.00005</v>
      </c>
      <c r="E6" s="50">
        <v>42.63379</v>
      </c>
      <c r="F6" s="50">
        <v>-84.30111</v>
      </c>
      <c r="G6" s="50">
        <v>-0.004166931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0.8010026</v>
      </c>
      <c r="C8" s="50">
        <v>-0.08577759</v>
      </c>
      <c r="D8" s="50">
        <v>0.1945715</v>
      </c>
      <c r="E8" s="50">
        <v>0.5804862</v>
      </c>
      <c r="F8" s="50">
        <v>-0.951685</v>
      </c>
      <c r="G8" s="50">
        <v>0.1548778</v>
      </c>
    </row>
    <row r="9" spans="1:7" ht="12.75">
      <c r="A9" t="s">
        <v>17</v>
      </c>
      <c r="B9" s="50">
        <v>0.5902668</v>
      </c>
      <c r="C9" s="50">
        <v>-0.1177158</v>
      </c>
      <c r="D9" s="50">
        <v>-0.3579808</v>
      </c>
      <c r="E9" s="50">
        <v>-0.2959653</v>
      </c>
      <c r="F9" s="50">
        <v>-1.811332</v>
      </c>
      <c r="G9" s="50">
        <v>-0.341909</v>
      </c>
    </row>
    <row r="10" spans="1:7" ht="12.75">
      <c r="A10" t="s">
        <v>18</v>
      </c>
      <c r="B10" s="50">
        <v>-0.9108147</v>
      </c>
      <c r="C10" s="50">
        <v>-0.1561018</v>
      </c>
      <c r="D10" s="50">
        <v>-0.3456342</v>
      </c>
      <c r="E10" s="50">
        <v>-0.5432277</v>
      </c>
      <c r="F10" s="50">
        <v>-2.194436</v>
      </c>
      <c r="G10" s="50">
        <v>-0.6762058</v>
      </c>
    </row>
    <row r="11" spans="1:7" ht="12.75">
      <c r="A11" t="s">
        <v>19</v>
      </c>
      <c r="B11" s="50">
        <v>2.3605</v>
      </c>
      <c r="C11" s="50">
        <v>1.402806</v>
      </c>
      <c r="D11" s="50">
        <v>1.52368</v>
      </c>
      <c r="E11" s="50">
        <v>0.7996629</v>
      </c>
      <c r="F11" s="50">
        <v>13.55001</v>
      </c>
      <c r="G11" s="50">
        <v>3.046975</v>
      </c>
    </row>
    <row r="12" spans="1:7" ht="12.75">
      <c r="A12" t="s">
        <v>20</v>
      </c>
      <c r="B12" s="50">
        <v>-0.07167294</v>
      </c>
      <c r="C12" s="50">
        <v>-0.3397056</v>
      </c>
      <c r="D12" s="50">
        <v>-0.4819378</v>
      </c>
      <c r="E12" s="50">
        <v>-0.4263617</v>
      </c>
      <c r="F12" s="50">
        <v>-0.7852543</v>
      </c>
      <c r="G12" s="50">
        <v>-0.4154087</v>
      </c>
    </row>
    <row r="13" spans="1:7" ht="12.75">
      <c r="A13" t="s">
        <v>21</v>
      </c>
      <c r="B13" s="50">
        <v>-0.06677177</v>
      </c>
      <c r="C13" s="50">
        <v>0.06896612</v>
      </c>
      <c r="D13" s="50">
        <v>-0.05264682</v>
      </c>
      <c r="E13" s="50">
        <v>-0.1360466</v>
      </c>
      <c r="F13" s="50">
        <v>0.01882732</v>
      </c>
      <c r="G13" s="50">
        <v>-0.03596788</v>
      </c>
    </row>
    <row r="14" spans="1:7" ht="12.75">
      <c r="A14" t="s">
        <v>22</v>
      </c>
      <c r="B14" s="50">
        <v>0.09258639</v>
      </c>
      <c r="C14" s="50">
        <v>0.08775439</v>
      </c>
      <c r="D14" s="50">
        <v>-0.006036297</v>
      </c>
      <c r="E14" s="50">
        <v>-0.04015174</v>
      </c>
      <c r="F14" s="50">
        <v>-0.02357314</v>
      </c>
      <c r="G14" s="50">
        <v>0.02026202</v>
      </c>
    </row>
    <row r="15" spans="1:7" ht="12.75">
      <c r="A15" t="s">
        <v>23</v>
      </c>
      <c r="B15" s="50">
        <v>-0.4282288</v>
      </c>
      <c r="C15" s="50">
        <v>-0.2382959</v>
      </c>
      <c r="D15" s="50">
        <v>-0.1978102</v>
      </c>
      <c r="E15" s="50">
        <v>-0.255236</v>
      </c>
      <c r="F15" s="50">
        <v>-0.4729371</v>
      </c>
      <c r="G15" s="50">
        <v>-0.2914619</v>
      </c>
    </row>
    <row r="16" spans="1:7" ht="12.75">
      <c r="A16" t="s">
        <v>24</v>
      </c>
      <c r="B16" s="50">
        <v>-0.02436008</v>
      </c>
      <c r="C16" s="50">
        <v>-0.04824426</v>
      </c>
      <c r="D16" s="50">
        <v>-0.03700841</v>
      </c>
      <c r="E16" s="50">
        <v>-0.0522051</v>
      </c>
      <c r="F16" s="50">
        <v>-0.08492384</v>
      </c>
      <c r="G16" s="50">
        <v>-0.04793333</v>
      </c>
    </row>
    <row r="17" spans="1:7" ht="12.75">
      <c r="A17" t="s">
        <v>25</v>
      </c>
      <c r="B17" s="50">
        <v>-0.0513513</v>
      </c>
      <c r="C17" s="50">
        <v>-0.04307079</v>
      </c>
      <c r="D17" s="50">
        <v>-0.02852899</v>
      </c>
      <c r="E17" s="50">
        <v>-0.03065471</v>
      </c>
      <c r="F17" s="50">
        <v>-0.028021</v>
      </c>
      <c r="G17" s="50">
        <v>-0.03577643</v>
      </c>
    </row>
    <row r="18" spans="1:7" ht="12.75">
      <c r="A18" t="s">
        <v>26</v>
      </c>
      <c r="B18" s="50">
        <v>0.06257945</v>
      </c>
      <c r="C18" s="50">
        <v>0.01994057</v>
      </c>
      <c r="D18" s="50">
        <v>0.05919558</v>
      </c>
      <c r="E18" s="50">
        <v>0.03900875</v>
      </c>
      <c r="F18" s="50">
        <v>0.05395686</v>
      </c>
      <c r="G18" s="50">
        <v>0.04469187</v>
      </c>
    </row>
    <row r="19" spans="1:7" ht="12.75">
      <c r="A19" t="s">
        <v>27</v>
      </c>
      <c r="B19" s="50">
        <v>-0.213006</v>
      </c>
      <c r="C19" s="50">
        <v>-0.2004228</v>
      </c>
      <c r="D19" s="50">
        <v>-0.1949924</v>
      </c>
      <c r="E19" s="50">
        <v>-0.1813355</v>
      </c>
      <c r="F19" s="50">
        <v>-0.1564076</v>
      </c>
      <c r="G19" s="50">
        <v>-0.1904713</v>
      </c>
    </row>
    <row r="20" spans="1:7" ht="12.75">
      <c r="A20" t="s">
        <v>28</v>
      </c>
      <c r="B20" s="50">
        <v>-0.004327828</v>
      </c>
      <c r="C20" s="50">
        <v>-0.003835973</v>
      </c>
      <c r="D20" s="50">
        <v>-0.001091847</v>
      </c>
      <c r="E20" s="50">
        <v>-0.0009644774</v>
      </c>
      <c r="F20" s="50">
        <v>-0.0004757417</v>
      </c>
      <c r="G20" s="50">
        <v>-0.002107835</v>
      </c>
    </row>
    <row r="21" spans="1:7" ht="12.75">
      <c r="A21" t="s">
        <v>29</v>
      </c>
      <c r="B21" s="50">
        <v>-107.5194</v>
      </c>
      <c r="C21" s="50">
        <v>44.9653</v>
      </c>
      <c r="D21" s="50">
        <v>111.8527</v>
      </c>
      <c r="E21" s="50">
        <v>-48.67303</v>
      </c>
      <c r="F21" s="50">
        <v>-78.15426</v>
      </c>
      <c r="G21" s="50">
        <v>-0.00151029</v>
      </c>
    </row>
    <row r="22" spans="1:7" ht="12.75">
      <c r="A22" t="s">
        <v>30</v>
      </c>
      <c r="B22" s="50">
        <v>110.3771</v>
      </c>
      <c r="C22" s="50">
        <v>83.10831</v>
      </c>
      <c r="D22" s="50">
        <v>9.336429</v>
      </c>
      <c r="E22" s="50">
        <v>-67.50652</v>
      </c>
      <c r="F22" s="50">
        <v>-163.9008</v>
      </c>
      <c r="G22" s="50">
        <v>0</v>
      </c>
    </row>
    <row r="23" spans="1:7" ht="12.75">
      <c r="A23" t="s">
        <v>31</v>
      </c>
      <c r="B23" s="50">
        <v>1.656135</v>
      </c>
      <c r="C23" s="50">
        <v>3.657658</v>
      </c>
      <c r="D23" s="50">
        <v>3.896512</v>
      </c>
      <c r="E23" s="50">
        <v>4.631491</v>
      </c>
      <c r="F23" s="50">
        <v>8.706243</v>
      </c>
      <c r="G23" s="50">
        <v>4.333455</v>
      </c>
    </row>
    <row r="24" spans="1:7" ht="12.75">
      <c r="A24" t="s">
        <v>32</v>
      </c>
      <c r="B24" s="50">
        <v>0.06938523</v>
      </c>
      <c r="C24" s="50">
        <v>-0.1590536</v>
      </c>
      <c r="D24" s="50">
        <v>0.8916234</v>
      </c>
      <c r="E24" s="50">
        <v>2.932375</v>
      </c>
      <c r="F24" s="50">
        <v>-2.050235</v>
      </c>
      <c r="G24" s="50">
        <v>0.6181333</v>
      </c>
    </row>
    <row r="25" spans="1:7" ht="12.75">
      <c r="A25" t="s">
        <v>33</v>
      </c>
      <c r="B25" s="50">
        <v>0.7011709</v>
      </c>
      <c r="C25" s="50">
        <v>1.27109</v>
      </c>
      <c r="D25" s="50">
        <v>1.908183</v>
      </c>
      <c r="E25" s="50">
        <v>1.671188</v>
      </c>
      <c r="F25" s="50">
        <v>-0.8007548</v>
      </c>
      <c r="G25" s="50">
        <v>1.161479</v>
      </c>
    </row>
    <row r="26" spans="1:7" ht="12.75">
      <c r="A26" t="s">
        <v>34</v>
      </c>
      <c r="B26" s="50">
        <v>0.7880008</v>
      </c>
      <c r="C26" s="50">
        <v>0.4862957</v>
      </c>
      <c r="D26" s="50">
        <v>0.4113634</v>
      </c>
      <c r="E26" s="50">
        <v>0.8895268</v>
      </c>
      <c r="F26" s="50">
        <v>0.9080039</v>
      </c>
      <c r="G26" s="50">
        <v>0.6652002</v>
      </c>
    </row>
    <row r="27" spans="1:7" ht="12.75">
      <c r="A27" t="s">
        <v>35</v>
      </c>
      <c r="B27" s="50">
        <v>0.09232827</v>
      </c>
      <c r="C27" s="50">
        <v>0.1504281</v>
      </c>
      <c r="D27" s="50">
        <v>0.2472631</v>
      </c>
      <c r="E27" s="50">
        <v>0.1654121</v>
      </c>
      <c r="F27" s="50">
        <v>0.3729503</v>
      </c>
      <c r="G27" s="50">
        <v>0.1986246</v>
      </c>
    </row>
    <row r="28" spans="1:7" ht="12.75">
      <c r="A28" t="s">
        <v>36</v>
      </c>
      <c r="B28" s="50">
        <v>0.004942842</v>
      </c>
      <c r="C28" s="50">
        <v>-0.1818491</v>
      </c>
      <c r="D28" s="50">
        <v>-0.124215</v>
      </c>
      <c r="E28" s="50">
        <v>0.01870927</v>
      </c>
      <c r="F28" s="50">
        <v>-0.2948299</v>
      </c>
      <c r="G28" s="50">
        <v>-0.1077556</v>
      </c>
    </row>
    <row r="29" spans="1:7" ht="12.75">
      <c r="A29" t="s">
        <v>37</v>
      </c>
      <c r="B29" s="50">
        <v>0.1116363</v>
      </c>
      <c r="C29" s="50">
        <v>0.006040426</v>
      </c>
      <c r="D29" s="50">
        <v>0.03809924</v>
      </c>
      <c r="E29" s="50">
        <v>0.02156593</v>
      </c>
      <c r="F29" s="50">
        <v>-0.07727687</v>
      </c>
      <c r="G29" s="50">
        <v>0.02165718</v>
      </c>
    </row>
    <row r="30" spans="1:7" ht="12.75">
      <c r="A30" t="s">
        <v>38</v>
      </c>
      <c r="B30" s="50">
        <v>0.08785413</v>
      </c>
      <c r="C30" s="50">
        <v>0.05348134</v>
      </c>
      <c r="D30" s="50">
        <v>0.1098581</v>
      </c>
      <c r="E30" s="50">
        <v>-0.009711043</v>
      </c>
      <c r="F30" s="50">
        <v>0.3731625</v>
      </c>
      <c r="G30" s="50">
        <v>0.0995002</v>
      </c>
    </row>
    <row r="31" spans="1:7" ht="12.75">
      <c r="A31" t="s">
        <v>39</v>
      </c>
      <c r="B31" s="50">
        <v>-0.00958715</v>
      </c>
      <c r="C31" s="50">
        <v>-0.04004467</v>
      </c>
      <c r="D31" s="50">
        <v>-0.006922505</v>
      </c>
      <c r="E31" s="50">
        <v>-0.03313099</v>
      </c>
      <c r="F31" s="50">
        <v>0.01658516</v>
      </c>
      <c r="G31" s="50">
        <v>-0.01844232</v>
      </c>
    </row>
    <row r="32" spans="1:7" ht="12.75">
      <c r="A32" t="s">
        <v>40</v>
      </c>
      <c r="B32" s="50">
        <v>0.03076267</v>
      </c>
      <c r="C32" s="50">
        <v>-0.01361388</v>
      </c>
      <c r="D32" s="50">
        <v>-0.002992186</v>
      </c>
      <c r="E32" s="50">
        <v>0.0013506</v>
      </c>
      <c r="F32" s="50">
        <v>0.00128098</v>
      </c>
      <c r="G32" s="50">
        <v>0.0009591052</v>
      </c>
    </row>
    <row r="33" spans="1:7" ht="12.75">
      <c r="A33" t="s">
        <v>41</v>
      </c>
      <c r="B33" s="50">
        <v>0.1492571</v>
      </c>
      <c r="C33" s="50">
        <v>0.09017984</v>
      </c>
      <c r="D33" s="50">
        <v>0.0726475</v>
      </c>
      <c r="E33" s="50">
        <v>0.102213</v>
      </c>
      <c r="F33" s="50">
        <v>0.08729362</v>
      </c>
      <c r="G33" s="50">
        <v>0.09702739</v>
      </c>
    </row>
    <row r="34" spans="1:7" ht="12.75">
      <c r="A34" t="s">
        <v>42</v>
      </c>
      <c r="B34" s="50">
        <v>-0.01538574</v>
      </c>
      <c r="C34" s="50">
        <v>-0.01205826</v>
      </c>
      <c r="D34" s="50">
        <v>0.001117896</v>
      </c>
      <c r="E34" s="50">
        <v>0.009001511</v>
      </c>
      <c r="F34" s="50">
        <v>-0.006131121</v>
      </c>
      <c r="G34" s="50">
        <v>-0.003499181</v>
      </c>
    </row>
    <row r="35" spans="1:7" ht="12.75">
      <c r="A35" t="s">
        <v>43</v>
      </c>
      <c r="B35" s="50">
        <v>-0.002509745</v>
      </c>
      <c r="C35" s="50">
        <v>-0.001567004</v>
      </c>
      <c r="D35" s="50">
        <v>0.0003135566</v>
      </c>
      <c r="E35" s="50">
        <v>-0.0004175791</v>
      </c>
      <c r="F35" s="50">
        <v>0.001987289</v>
      </c>
      <c r="G35" s="50">
        <v>-0.0005001094</v>
      </c>
    </row>
    <row r="36" spans="1:6" ht="12.75">
      <c r="A36" t="s">
        <v>44</v>
      </c>
      <c r="B36" s="50">
        <v>23.40393</v>
      </c>
      <c r="C36" s="50">
        <v>23.40698</v>
      </c>
      <c r="D36" s="50">
        <v>23.42529</v>
      </c>
      <c r="E36" s="50">
        <v>23.4314</v>
      </c>
      <c r="F36" s="50">
        <v>23.44666</v>
      </c>
    </row>
    <row r="37" spans="1:6" ht="12.75">
      <c r="A37" t="s">
        <v>45</v>
      </c>
      <c r="B37" s="50">
        <v>0.3692627</v>
      </c>
      <c r="C37" s="50">
        <v>0.3504435</v>
      </c>
      <c r="D37" s="50">
        <v>0.3468831</v>
      </c>
      <c r="E37" s="50">
        <v>0.3438314</v>
      </c>
      <c r="F37" s="50">
        <v>0.3448486</v>
      </c>
    </row>
    <row r="38" spans="1:7" ht="12.75">
      <c r="A38" t="s">
        <v>55</v>
      </c>
      <c r="B38" s="50">
        <v>0.0001703331</v>
      </c>
      <c r="C38" s="50">
        <v>-0.0001514556</v>
      </c>
      <c r="D38" s="50">
        <v>4.232252E-05</v>
      </c>
      <c r="E38" s="50">
        <v>-7.30327E-05</v>
      </c>
      <c r="F38" s="50">
        <v>0.0001410964</v>
      </c>
      <c r="G38" s="50">
        <v>0.0003260144</v>
      </c>
    </row>
    <row r="39" spans="1:7" ht="12.75">
      <c r="A39" t="s">
        <v>56</v>
      </c>
      <c r="B39" s="50">
        <v>0.000180903</v>
      </c>
      <c r="C39" s="50">
        <v>-7.518229E-05</v>
      </c>
      <c r="D39" s="50">
        <v>-0.0001901891</v>
      </c>
      <c r="E39" s="50">
        <v>8.225113E-05</v>
      </c>
      <c r="F39" s="50">
        <v>0.0001351748</v>
      </c>
      <c r="G39" s="50">
        <v>0.001064493</v>
      </c>
    </row>
    <row r="40" spans="2:5" ht="12.75">
      <c r="B40" t="s">
        <v>46</v>
      </c>
      <c r="C40" t="s">
        <v>47</v>
      </c>
      <c r="D40" t="s">
        <v>48</v>
      </c>
      <c r="E40">
        <v>3.117416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0.00017033308266921967</v>
      </c>
      <c r="C50">
        <f>-0.017/(C7*C7+C22*C22)*(C21*C22+C6*C7)</f>
        <v>-0.00015145559329109233</v>
      </c>
      <c r="D50">
        <f>-0.017/(D7*D7+D22*D22)*(D21*D22+D6*D7)</f>
        <v>4.2322516293283956E-05</v>
      </c>
      <c r="E50">
        <f>-0.017/(E7*E7+E22*E22)*(E21*E22+E6*E7)</f>
        <v>-7.303269177355272E-05</v>
      </c>
      <c r="F50">
        <f>-0.017/(F7*F7+F22*F22)*(F21*F22+F6*F7)</f>
        <v>0.00014109636084291306</v>
      </c>
      <c r="G50">
        <f>(B50*B$4+C50*C$4+D50*D$4+E50*E$4+F50*F$4)/SUM(B$4:F$4)</f>
        <v>-3.2303786650693577E-07</v>
      </c>
    </row>
    <row r="51" spans="1:7" ht="12.75">
      <c r="A51" t="s">
        <v>59</v>
      </c>
      <c r="B51">
        <f>-0.017/(B7*B7+B22*B22)*(B21*B7-B6*B22)</f>
        <v>0.00018090289283009115</v>
      </c>
      <c r="C51">
        <f>-0.017/(C7*C7+C22*C22)*(C21*C7-C6*C22)</f>
        <v>-7.5182288160153E-05</v>
      </c>
      <c r="D51">
        <f>-0.017/(D7*D7+D22*D22)*(D21*D7-D6*D22)</f>
        <v>-0.0001901891041168474</v>
      </c>
      <c r="E51">
        <f>-0.017/(E7*E7+E22*E22)*(E21*E7-E6*E22)</f>
        <v>8.225113271321349E-05</v>
      </c>
      <c r="F51">
        <f>-0.017/(F7*F7+F22*F22)*(F21*F7-F6*F22)</f>
        <v>0.00013517482264192423</v>
      </c>
      <c r="G51">
        <f>(B51*B$4+C51*C$4+D51*D$4+E51*E$4+F51*F$4)/SUM(B$4:F$4)</f>
        <v>2.2728576534561878E-07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9999.98080442702</v>
      </c>
      <c r="C62">
        <f>C7+(2/0.017)*(C8*C50-C23*C51)</f>
        <v>10000.033880305122</v>
      </c>
      <c r="D62">
        <f>D7+(2/0.017)*(D8*D50-D23*D51)</f>
        <v>10000.088153986111</v>
      </c>
      <c r="E62">
        <f>E7+(2/0.017)*(E8*E50-E23*E51)</f>
        <v>9999.95019531169</v>
      </c>
      <c r="F62">
        <f>F7+(2/0.017)*(F8*F50-F23*F51)</f>
        <v>9999.845747747815</v>
      </c>
    </row>
    <row r="63" spans="1:6" ht="12.75">
      <c r="A63" t="s">
        <v>67</v>
      </c>
      <c r="B63">
        <f>B8+(3/0.017)*(B9*B50-B24*B51)</f>
        <v>0.8165302426143437</v>
      </c>
      <c r="C63">
        <f>C8+(3/0.017)*(C9*C50-C24*C51)</f>
        <v>-0.0847415836340072</v>
      </c>
      <c r="D63">
        <f>D8+(3/0.017)*(D9*D50-D24*D51)</f>
        <v>0.22182321895557672</v>
      </c>
      <c r="E63">
        <f>E8+(3/0.017)*(E9*E50-E24*E51)</f>
        <v>0.5417374901012925</v>
      </c>
      <c r="F63">
        <f>F8+(3/0.017)*(F9*F50-F24*F51)</f>
        <v>-0.9478789178198324</v>
      </c>
    </row>
    <row r="64" spans="1:6" ht="12.75">
      <c r="A64" t="s">
        <v>68</v>
      </c>
      <c r="B64">
        <f>B9+(4/0.017)*(B10*B50-B25*B51)</f>
        <v>0.5239172188777131</v>
      </c>
      <c r="C64">
        <f>C9+(4/0.017)*(C10*C50-C25*C51)</f>
        <v>-0.08966734226110674</v>
      </c>
      <c r="D64">
        <f>D9+(4/0.017)*(D10*D50-D25*D51)</f>
        <v>-0.2760307985411807</v>
      </c>
      <c r="E64">
        <f>E9+(4/0.017)*(E10*E50-E25*E51)</f>
        <v>-0.3189732352470056</v>
      </c>
      <c r="F64">
        <f>F9+(4/0.017)*(F10*F50-F25*F51)</f>
        <v>-1.8587167166195315</v>
      </c>
    </row>
    <row r="65" spans="1:6" ht="12.75">
      <c r="A65" t="s">
        <v>69</v>
      </c>
      <c r="B65">
        <f>B10+(5/0.017)*(B11*B50-B26*B51)</f>
        <v>-0.8344854007740391</v>
      </c>
      <c r="C65">
        <f>C10+(5/0.017)*(C11*C50-C26*C51)</f>
        <v>-0.2078376798687826</v>
      </c>
      <c r="D65">
        <f>D10+(5/0.017)*(D11*D50-D26*D51)</f>
        <v>-0.3036569034887614</v>
      </c>
      <c r="E65">
        <f>E10+(5/0.017)*(E11*E50-E26*E51)</f>
        <v>-0.5819236179344721</v>
      </c>
      <c r="F65">
        <f>F10+(5/0.017)*(F11*F50-F26*F51)</f>
        <v>-1.6682248722810573</v>
      </c>
    </row>
    <row r="66" spans="1:6" ht="12.75">
      <c r="A66" t="s">
        <v>70</v>
      </c>
      <c r="B66">
        <f>B11+(6/0.017)*(B12*B50-B27*B51)</f>
        <v>2.3502962150774716</v>
      </c>
      <c r="C66">
        <f>C11+(6/0.017)*(C12*C50-C27*C51)</f>
        <v>1.4249565324543143</v>
      </c>
      <c r="D66">
        <f>D11+(6/0.017)*(D12*D50-D27*D51)</f>
        <v>1.53307879779199</v>
      </c>
      <c r="E66">
        <f>E11+(6/0.017)*(E12*E50-E27*E51)</f>
        <v>0.8058510211872976</v>
      </c>
      <c r="F66">
        <f>F11+(6/0.017)*(F12*F50-F27*F51)</f>
        <v>13.493112347744823</v>
      </c>
    </row>
    <row r="67" spans="1:6" ht="12.75">
      <c r="A67" t="s">
        <v>71</v>
      </c>
      <c r="B67">
        <f>B12+(7/0.017)*(B13*B50-B28*B51)</f>
        <v>-0.07672431122658091</v>
      </c>
      <c r="C67">
        <f>C12+(7/0.017)*(C13*C50-C28*C51)</f>
        <v>-0.34963618543624375</v>
      </c>
      <c r="D67">
        <f>D12+(7/0.017)*(D13*D50-D28*D51)</f>
        <v>-0.4925829410738704</v>
      </c>
      <c r="E67">
        <f>E12+(7/0.017)*(E13*E50-E28*E51)</f>
        <v>-0.42290411557151075</v>
      </c>
      <c r="F67">
        <f>F12+(7/0.017)*(F13*F50-F28*F51)</f>
        <v>-0.7677501635029865</v>
      </c>
    </row>
    <row r="68" spans="1:6" ht="12.75">
      <c r="A68" t="s">
        <v>72</v>
      </c>
      <c r="B68">
        <f>B13+(8/0.017)*(B14*B50-B29*B51)</f>
        <v>-0.06885403089079213</v>
      </c>
      <c r="C68">
        <f>C13+(8/0.017)*(C14*C50-C29*C51)</f>
        <v>0.06292529169260903</v>
      </c>
      <c r="D68">
        <f>D13+(8/0.017)*(D14*D50-D29*D51)</f>
        <v>-0.04935713103764745</v>
      </c>
      <c r="E68">
        <f>E13+(8/0.017)*(E14*E50-E29*E51)</f>
        <v>-0.13550139177361037</v>
      </c>
      <c r="F68">
        <f>F13+(8/0.017)*(F14*F50-F29*F51)</f>
        <v>0.02217781549596825</v>
      </c>
    </row>
    <row r="69" spans="1:6" ht="12.75">
      <c r="A69" t="s">
        <v>73</v>
      </c>
      <c r="B69">
        <f>B14+(9/0.017)*(B15*B50-B30*B51)</f>
        <v>0.04555630878221738</v>
      </c>
      <c r="C69">
        <f>C14+(9/0.017)*(C15*C50-C30*C51)</f>
        <v>0.1089902057562149</v>
      </c>
      <c r="D69">
        <f>D14+(9/0.017)*(D15*D50-D30*D51)</f>
        <v>0.000592990874030086</v>
      </c>
      <c r="E69">
        <f>E14+(9/0.017)*(E15*E50-E30*E51)</f>
        <v>-0.029860337197834055</v>
      </c>
      <c r="F69">
        <f>F14+(9/0.017)*(F15*F50-F30*F51)</f>
        <v>-0.08560531095561535</v>
      </c>
    </row>
    <row r="70" spans="1:6" ht="12.75">
      <c r="A70" t="s">
        <v>74</v>
      </c>
      <c r="B70">
        <f>B15+(10/0.017)*(B16*B50-B31*B51)</f>
        <v>-0.4296493790302781</v>
      </c>
      <c r="C70">
        <f>C15+(10/0.017)*(C16*C50-C31*C51)</f>
        <v>-0.23576871582236972</v>
      </c>
      <c r="D70">
        <f>D15+(10/0.017)*(D16*D50-D31*D51)</f>
        <v>-0.19950600827023995</v>
      </c>
      <c r="E70">
        <f>E15+(10/0.017)*(E16*E50-E31*E51)</f>
        <v>-0.25139027033369554</v>
      </c>
      <c r="F70">
        <f>F15+(10/0.017)*(F16*F50-F31*F51)</f>
        <v>-0.48130435931429044</v>
      </c>
    </row>
    <row r="71" spans="1:6" ht="12.75">
      <c r="A71" t="s">
        <v>75</v>
      </c>
      <c r="B71">
        <f>B16+(11/0.017)*(B17*B50-B32*B51)</f>
        <v>-0.03362070902616135</v>
      </c>
      <c r="C71">
        <f>C16+(11/0.017)*(C17*C50-C32*C51)</f>
        <v>-0.04468557273869933</v>
      </c>
      <c r="D71">
        <f>D16+(11/0.017)*(D17*D50-D32*D51)</f>
        <v>-0.03815790988275094</v>
      </c>
      <c r="E71">
        <f>E16+(11/0.017)*(E17*E50-E32*E51)</f>
        <v>-0.050828348019003114</v>
      </c>
      <c r="F71">
        <f>F16+(11/0.017)*(F17*F50-F32*F51)</f>
        <v>-0.0875941335933152</v>
      </c>
    </row>
    <row r="72" spans="1:6" ht="12.75">
      <c r="A72" t="s">
        <v>76</v>
      </c>
      <c r="B72">
        <f>B17+(12/0.017)*(B18*B50-B33*B51)</f>
        <v>-0.06288661096601358</v>
      </c>
      <c r="C72">
        <f>C17+(12/0.017)*(C18*C50-C33*C51)</f>
        <v>-0.04041680233609134</v>
      </c>
      <c r="D72">
        <f>D17+(12/0.017)*(D18*D50-D33*D51)</f>
        <v>-0.017007529642092428</v>
      </c>
      <c r="E72">
        <f>E17+(12/0.017)*(E18*E50-E33*E51)</f>
        <v>-0.0386001563834616</v>
      </c>
      <c r="F72">
        <f>F17+(12/0.017)*(F18*F50-F33*F51)</f>
        <v>-0.030976376244301874</v>
      </c>
    </row>
    <row r="73" spans="1:6" ht="12.75">
      <c r="A73" t="s">
        <v>77</v>
      </c>
      <c r="B73">
        <f>B18+(13/0.017)*(B19*B50-B34*B51)</f>
        <v>0.03696284008675259</v>
      </c>
      <c r="C73">
        <f>C18+(13/0.017)*(C19*C50-C34*C51)</f>
        <v>0.04246007732737733</v>
      </c>
      <c r="D73">
        <f>D18+(13/0.017)*(D19*D50-D34*D51)</f>
        <v>0.0530473772920412</v>
      </c>
      <c r="E73">
        <f>E18+(13/0.017)*(E19*E50-E34*E51)</f>
        <v>0.048569894567170244</v>
      </c>
      <c r="F73">
        <f>F18+(13/0.017)*(F19*F50-F34*F51)</f>
        <v>0.037714682960750784</v>
      </c>
    </row>
    <row r="74" spans="1:6" ht="12.75">
      <c r="A74" t="s">
        <v>78</v>
      </c>
      <c r="B74">
        <f>B19+(14/0.017)*(B20*B50-B35*B51)</f>
        <v>-0.21323918412660636</v>
      </c>
      <c r="C74">
        <f>C19+(14/0.017)*(C20*C50-C35*C51)</f>
        <v>-0.20004136701858677</v>
      </c>
      <c r="D74">
        <f>D19+(14/0.017)*(D20*D50-D35*D51)</f>
        <v>-0.19498134384061452</v>
      </c>
      <c r="E74">
        <f>E19+(14/0.017)*(E20*E50-E35*E51)</f>
        <v>-0.18124920668911249</v>
      </c>
      <c r="F74">
        <f>F19+(14/0.017)*(F20*F50-F35*F51)</f>
        <v>-0.15668410564997545</v>
      </c>
    </row>
    <row r="75" spans="1:6" ht="12.75">
      <c r="A75" t="s">
        <v>79</v>
      </c>
      <c r="B75" s="50">
        <f>B20</f>
        <v>-0.004327828</v>
      </c>
      <c r="C75" s="50">
        <f>C20</f>
        <v>-0.003835973</v>
      </c>
      <c r="D75" s="50">
        <f>D20</f>
        <v>-0.001091847</v>
      </c>
      <c r="E75" s="50">
        <f>E20</f>
        <v>-0.0009644774</v>
      </c>
      <c r="F75" s="50">
        <f>F20</f>
        <v>-0.0004757417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110.42733509027892</v>
      </c>
      <c r="C82">
        <f>C22+(2/0.017)*(C8*C51+C23*C50)</f>
        <v>83.04389543447567</v>
      </c>
      <c r="D82">
        <f>D22+(2/0.017)*(D8*D51+D23*D50)</f>
        <v>9.351476625098272</v>
      </c>
      <c r="E82">
        <f>E22+(2/0.017)*(E8*E51+E23*E50)</f>
        <v>-67.54069701260947</v>
      </c>
      <c r="F82">
        <f>F22+(2/0.017)*(F8*F51+F23*F50)</f>
        <v>-163.77141466437317</v>
      </c>
    </row>
    <row r="83" spans="1:6" ht="12.75">
      <c r="A83" t="s">
        <v>82</v>
      </c>
      <c r="B83">
        <f>B23+(3/0.017)*(B9*B51+B24*B50)</f>
        <v>1.6770643361963247</v>
      </c>
      <c r="C83">
        <f>C23+(3/0.017)*(C9*C51+C24*C50)</f>
        <v>3.6634708883322977</v>
      </c>
      <c r="D83">
        <f>D23+(3/0.017)*(D9*D51+D24*D50)</f>
        <v>3.9151860812088835</v>
      </c>
      <c r="E83">
        <f>E23+(3/0.017)*(E9*E51+E24*E50)</f>
        <v>4.589402284580892</v>
      </c>
      <c r="F83">
        <f>F23+(3/0.017)*(F9*F51+F24*F50)</f>
        <v>8.611985262490869</v>
      </c>
    </row>
    <row r="84" spans="1:6" ht="12.75">
      <c r="A84" t="s">
        <v>83</v>
      </c>
      <c r="B84">
        <f>B24+(4/0.017)*(B10*B51+B25*B50)</f>
        <v>0.05871783866183049</v>
      </c>
      <c r="C84">
        <f>C24+(4/0.017)*(C10*C51+C25*C50)</f>
        <v>-0.20158950578034257</v>
      </c>
      <c r="D84">
        <f>D24+(4/0.017)*(D10*D51+D25*D50)</f>
        <v>0.9260928035195789</v>
      </c>
      <c r="E84">
        <f>E24+(4/0.017)*(E10*E51+E25*E50)</f>
        <v>2.8931438348833285</v>
      </c>
      <c r="F84">
        <f>F24+(4/0.017)*(F10*F51+F25*F50)</f>
        <v>-2.1466152553662465</v>
      </c>
    </row>
    <row r="85" spans="1:6" ht="12.75">
      <c r="A85" t="s">
        <v>84</v>
      </c>
      <c r="B85">
        <f>B25+(5/0.017)*(B11*B51+B26*B50)</f>
        <v>0.8662426305691887</v>
      </c>
      <c r="C85">
        <f>C25+(5/0.017)*(C11*C51+C26*C50)</f>
        <v>1.2184081268578828</v>
      </c>
      <c r="D85">
        <f>D25+(5/0.017)*(D11*D51+D26*D50)</f>
        <v>1.828072000011236</v>
      </c>
      <c r="E85">
        <f>E25+(5/0.017)*(E11*E51+E26*E50)</f>
        <v>1.6714258360897112</v>
      </c>
      <c r="F85">
        <f>F25+(5/0.017)*(F11*F51+F26*F50)</f>
        <v>-0.2243617869213318</v>
      </c>
    </row>
    <row r="86" spans="1:6" ht="12.75">
      <c r="A86" t="s">
        <v>85</v>
      </c>
      <c r="B86">
        <f>B26+(6/0.017)*(B12*B51+B27*B50)</f>
        <v>0.7889751705869336</v>
      </c>
      <c r="C86">
        <f>C26+(6/0.017)*(C12*C51+C27*C50)</f>
        <v>0.48726864135611736</v>
      </c>
      <c r="D86">
        <f>D26+(6/0.017)*(D12*D51+D27*D50)</f>
        <v>0.447407205294302</v>
      </c>
      <c r="E86">
        <f>E26+(6/0.017)*(E12*E51+E27*E50)</f>
        <v>0.8728858975227832</v>
      </c>
      <c r="F86">
        <f>F26+(6/0.017)*(F12*F51+F27*F50)</f>
        <v>0.8891128362496344</v>
      </c>
    </row>
    <row r="87" spans="1:6" ht="12.75">
      <c r="A87" t="s">
        <v>86</v>
      </c>
      <c r="B87">
        <f>B27+(7/0.017)*(B13*B51+B28*B50)</f>
        <v>0.08770115600813823</v>
      </c>
      <c r="C87">
        <f>C27+(7/0.017)*(C13*C51+C28*C50)</f>
        <v>0.1596339369623391</v>
      </c>
      <c r="D87">
        <f>D27+(7/0.017)*(D13*D51+D28*D50)</f>
        <v>0.24922135418724792</v>
      </c>
      <c r="E87">
        <f>E27+(7/0.017)*(E13*E51+E28*E50)</f>
        <v>0.16024182781723545</v>
      </c>
      <c r="F87">
        <f>F27+(7/0.017)*(F13*F51+F28*F50)</f>
        <v>0.35686905739935293</v>
      </c>
    </row>
    <row r="88" spans="1:6" ht="12.75">
      <c r="A88" t="s">
        <v>87</v>
      </c>
      <c r="B88">
        <f>B28+(8/0.017)*(B14*B51+B29*B50)</f>
        <v>0.021773195366814508</v>
      </c>
      <c r="C88">
        <f>C28+(8/0.017)*(C14*C51+C29*C50)</f>
        <v>-0.18538436218346327</v>
      </c>
      <c r="D88">
        <f>D28+(8/0.017)*(D14*D51+D29*D50)</f>
        <v>-0.1229159441768118</v>
      </c>
      <c r="E88">
        <f>E28+(8/0.017)*(E14*E51+E29*E50)</f>
        <v>0.016413955169926372</v>
      </c>
      <c r="F88">
        <f>F28+(8/0.017)*(F14*F51+F29*F50)</f>
        <v>-0.3014604788955031</v>
      </c>
    </row>
    <row r="89" spans="1:6" ht="12.75">
      <c r="A89" t="s">
        <v>88</v>
      </c>
      <c r="B89">
        <f>B29+(9/0.017)*(B15*B51+B30*B50)</f>
        <v>0.0785462838043926</v>
      </c>
      <c r="C89">
        <f>C29+(9/0.017)*(C15*C51+C30*C50)</f>
        <v>0.011236911086666083</v>
      </c>
      <c r="D89">
        <f>D29+(9/0.017)*(D15*D51+D30*D50)</f>
        <v>0.060477907267844855</v>
      </c>
      <c r="E89">
        <f>E29+(9/0.017)*(E15*E51+E30*E50)</f>
        <v>0.01082722185348592</v>
      </c>
      <c r="F89">
        <f>F29+(9/0.017)*(F15*F51+F30*F50)</f>
        <v>-0.08324721474954011</v>
      </c>
    </row>
    <row r="90" spans="1:6" ht="12.75">
      <c r="A90" t="s">
        <v>89</v>
      </c>
      <c r="B90">
        <f>B30+(10/0.017)*(B16*B51+B31*B50)</f>
        <v>0.0843012960264208</v>
      </c>
      <c r="C90">
        <f>C30+(10/0.017)*(C16*C51+C31*C50)</f>
        <v>0.05918257712375844</v>
      </c>
      <c r="D90">
        <f>D30+(10/0.017)*(D16*D51+D31*D50)</f>
        <v>0.11382611088943302</v>
      </c>
      <c r="E90">
        <f>E30+(10/0.017)*(E16*E51+E31*E50)</f>
        <v>-0.010813562545637603</v>
      </c>
      <c r="F90">
        <f>F30+(10/0.017)*(F16*F51+F31*F50)</f>
        <v>0.36778634747642724</v>
      </c>
    </row>
    <row r="91" spans="1:6" ht="12.75">
      <c r="A91" t="s">
        <v>90</v>
      </c>
      <c r="B91">
        <f>B31+(11/0.017)*(B17*B51+B32*B50)</f>
        <v>-0.012207543023049957</v>
      </c>
      <c r="C91">
        <f>C31+(11/0.017)*(C17*C51+C32*C50)</f>
        <v>-0.03661522017693818</v>
      </c>
      <c r="D91">
        <f>D31+(11/0.017)*(D17*D51+D32*D50)</f>
        <v>-0.0034935680414158485</v>
      </c>
      <c r="E91">
        <f>E31+(11/0.017)*(E17*E51+E32*E50)</f>
        <v>-0.03482629872435581</v>
      </c>
      <c r="F91">
        <f>F31+(11/0.017)*(F17*F51+F32*F50)</f>
        <v>0.014251223942452658</v>
      </c>
    </row>
    <row r="92" spans="1:6" ht="12.75">
      <c r="A92" t="s">
        <v>91</v>
      </c>
      <c r="B92">
        <f>B32+(12/0.017)*(B18*B51+B33*B50)</f>
        <v>0.056699770345871085</v>
      </c>
      <c r="C92">
        <f>C32+(12/0.017)*(C18*C51+C33*C50)</f>
        <v>-0.02431323448229187</v>
      </c>
      <c r="D92">
        <f>D32+(12/0.017)*(D18*D51+D33*D50)</f>
        <v>-0.008768936112089992</v>
      </c>
      <c r="E92">
        <f>E32+(12/0.017)*(E18*E51+E33*E50)</f>
        <v>-0.0016539011654284072</v>
      </c>
      <c r="F92">
        <f>F32+(12/0.017)*(F18*F51+F33*F50)</f>
        <v>0.015123630179495954</v>
      </c>
    </row>
    <row r="93" spans="1:6" ht="12.75">
      <c r="A93" t="s">
        <v>92</v>
      </c>
      <c r="B93">
        <f>B33+(13/0.017)*(B19*B51+B34*B50)</f>
        <v>0.11778631603084261</v>
      </c>
      <c r="C93">
        <f>C33+(13/0.017)*(C19*C51+C34*C50)</f>
        <v>0.10309919077268814</v>
      </c>
      <c r="D93">
        <f>D33+(13/0.017)*(D19*D51+D34*D50)</f>
        <v>0.1010431262637933</v>
      </c>
      <c r="E93">
        <f>E33+(13/0.017)*(E19*E51+E34*E50)</f>
        <v>0.09030465217010646</v>
      </c>
      <c r="F93">
        <f>F33+(13/0.017)*(F19*F51+F34*F50)</f>
        <v>0.07046439471406614</v>
      </c>
    </row>
    <row r="94" spans="1:6" ht="12.75">
      <c r="A94" t="s">
        <v>93</v>
      </c>
      <c r="B94">
        <f>B34+(14/0.017)*(B20*B51+B35*B50)</f>
        <v>-0.016382547582593304</v>
      </c>
      <c r="C94">
        <f>C34+(14/0.017)*(C20*C51+C35*C50)</f>
        <v>-0.011625306913436403</v>
      </c>
      <c r="D94">
        <f>D34+(14/0.017)*(D20*D51+D35*D50)</f>
        <v>0.0012998366293559104</v>
      </c>
      <c r="E94">
        <f>E34+(14/0.017)*(E20*E51+E35*E50)</f>
        <v>0.008961296055238304</v>
      </c>
      <c r="F94">
        <f>F34+(14/0.017)*(F20*F51+F35*F50)</f>
        <v>-0.005953163750416942</v>
      </c>
    </row>
    <row r="95" spans="1:6" ht="12.75">
      <c r="A95" t="s">
        <v>94</v>
      </c>
      <c r="B95" s="50">
        <f>B35</f>
        <v>-0.002509745</v>
      </c>
      <c r="C95" s="50">
        <f>C35</f>
        <v>-0.001567004</v>
      </c>
      <c r="D95" s="50">
        <f>D35</f>
        <v>0.0003135566</v>
      </c>
      <c r="E95" s="50">
        <f>E35</f>
        <v>-0.0004175791</v>
      </c>
      <c r="F95" s="50">
        <f>F35</f>
        <v>0.001987289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0.8165318099939386</v>
      </c>
      <c r="C103">
        <f>C63*10000/C62</f>
        <v>-0.08474129652790892</v>
      </c>
      <c r="D103">
        <f>D63*10000/D62</f>
        <v>0.22182126351271841</v>
      </c>
      <c r="E103">
        <f>E63*10000/E62</f>
        <v>0.5417401882214145</v>
      </c>
      <c r="F103">
        <f>F63*10000/F62</f>
        <v>-0.947893539291159</v>
      </c>
      <c r="G103">
        <f>AVERAGE(C103:E103)</f>
        <v>0.2262733850687413</v>
      </c>
      <c r="H103">
        <f>STDEV(C103:E103)</f>
        <v>0.3132644708919149</v>
      </c>
      <c r="I103">
        <f>(B103*B4+C103*C4+D103*D4+E103*E4+F103*F4)/SUM(B4:F4)</f>
        <v>0.15501102194291733</v>
      </c>
      <c r="K103">
        <f>(LN(H103)+LN(H123))/2-LN(K114*K115^3)</f>
        <v>-4.827156468523558</v>
      </c>
    </row>
    <row r="104" spans="1:11" ht="12.75">
      <c r="A104" t="s">
        <v>68</v>
      </c>
      <c r="B104">
        <f>B64*10000/B62</f>
        <v>0.5239182245687647</v>
      </c>
      <c r="C104">
        <f>C64*10000/C62</f>
        <v>-0.08966703846644448</v>
      </c>
      <c r="D104">
        <f>D64*10000/D62</f>
        <v>-0.2760283652411131</v>
      </c>
      <c r="E104">
        <f>E64*10000/E62</f>
        <v>-0.3189748238911738</v>
      </c>
      <c r="F104">
        <f>F64*10000/F62</f>
        <v>-1.858745388185768</v>
      </c>
      <c r="G104">
        <f>AVERAGE(C104:E104)</f>
        <v>-0.22822340919957715</v>
      </c>
      <c r="H104">
        <f>STDEV(C104:E104)</f>
        <v>0.12189955078136389</v>
      </c>
      <c r="I104">
        <f>(B104*B4+C104*C4+D104*D4+E104*E4+F104*F4)/SUM(B4:F4)</f>
        <v>-0.33699206459927544</v>
      </c>
      <c r="K104">
        <f>(LN(H104)+LN(H124))/2-LN(K114*K115^4)</f>
        <v>-4.115180458984922</v>
      </c>
    </row>
    <row r="105" spans="1:11" ht="12.75">
      <c r="A105" t="s">
        <v>69</v>
      </c>
      <c r="B105">
        <f>B65*10000/B62</f>
        <v>-0.834487002619655</v>
      </c>
      <c r="C105">
        <f>C65*10000/C62</f>
        <v>-0.20783697571076734</v>
      </c>
      <c r="D105">
        <f>D65*10000/D62</f>
        <v>-0.3036542266557135</v>
      </c>
      <c r="E105">
        <f>E65*10000/E62</f>
        <v>-0.5819265162013479</v>
      </c>
      <c r="F105">
        <f>F65*10000/F62</f>
        <v>-1.668250605422367</v>
      </c>
      <c r="G105">
        <f>AVERAGE(C105:E105)</f>
        <v>-0.364472572855943</v>
      </c>
      <c r="H105">
        <f>STDEV(C105:E105)</f>
        <v>0.19431906623389184</v>
      </c>
      <c r="I105">
        <f>(B105*B4+C105*C4+D105*D4+E105*E4+F105*F4)/SUM(B4:F4)</f>
        <v>-0.606652538711503</v>
      </c>
      <c r="K105">
        <f>(LN(H105)+LN(H125))/2-LN(K114*K115^5)</f>
        <v>-4.090097819959804</v>
      </c>
    </row>
    <row r="106" spans="1:11" ht="12.75">
      <c r="A106" t="s">
        <v>70</v>
      </c>
      <c r="B106">
        <f>B66*10000/B62</f>
        <v>2.350300726614384</v>
      </c>
      <c r="C106">
        <f>C66*10000/C62</f>
        <v>1.4249517046744604</v>
      </c>
      <c r="D106">
        <f>D66*10000/D62</f>
        <v>1.5330652832104215</v>
      </c>
      <c r="E106">
        <f>E66*10000/E62</f>
        <v>0.8058550347231802</v>
      </c>
      <c r="F106">
        <f>F66*10000/F62</f>
        <v>13.493320485252255</v>
      </c>
      <c r="G106">
        <f>AVERAGE(C106:E106)</f>
        <v>1.2546240075360207</v>
      </c>
      <c r="H106">
        <f>STDEV(C106:E106)</f>
        <v>0.39238670936409364</v>
      </c>
      <c r="I106">
        <f>(B106*B4+C106*C4+D106*D4+E106*E4+F106*F4)/SUM(B4:F4)</f>
        <v>3.047378858710073</v>
      </c>
      <c r="K106">
        <f>(LN(H106)+LN(H126))/2-LN(K114*K115^6)</f>
        <v>-3.2964629111969717</v>
      </c>
    </row>
    <row r="107" spans="1:11" ht="12.75">
      <c r="A107" t="s">
        <v>71</v>
      </c>
      <c r="B107">
        <f>B67*10000/B62</f>
        <v>-0.07672445850357518</v>
      </c>
      <c r="C107">
        <f>C67*10000/C62</f>
        <v>-0.3496350008621927</v>
      </c>
      <c r="D107">
        <f>D67*10000/D62</f>
        <v>-0.4925785987971747</v>
      </c>
      <c r="E107">
        <f>E67*10000/E62</f>
        <v>-0.42290622184276705</v>
      </c>
      <c r="F107">
        <f>F67*10000/F62</f>
        <v>-0.7677620064048496</v>
      </c>
      <c r="G107">
        <f>AVERAGE(C107:E107)</f>
        <v>-0.4217066071673781</v>
      </c>
      <c r="H107">
        <f>STDEV(C107:E107)</f>
        <v>0.07147934914488574</v>
      </c>
      <c r="I107">
        <f>(B107*B4+C107*C4+D107*D4+E107*E4+F107*F4)/SUM(B4:F4)</f>
        <v>-0.41793621213705096</v>
      </c>
      <c r="K107">
        <f>(LN(H107)+LN(H127))/2-LN(K114*K115^7)</f>
        <v>-4.315099217336693</v>
      </c>
    </row>
    <row r="108" spans="1:9" ht="12.75">
      <c r="A108" t="s">
        <v>72</v>
      </c>
      <c r="B108">
        <f>B68*10000/B62</f>
        <v>-0.06885416306030333</v>
      </c>
      <c r="C108">
        <f>C68*10000/C62</f>
        <v>0.0629250785005231</v>
      </c>
      <c r="D108">
        <f>D68*10000/D62</f>
        <v>-0.049356695938698625</v>
      </c>
      <c r="E108">
        <f>E68*10000/E62</f>
        <v>-0.13550206663742978</v>
      </c>
      <c r="F108">
        <f>F68*10000/F62</f>
        <v>0.022178157599044145</v>
      </c>
      <c r="G108">
        <f>AVERAGE(C108:E108)</f>
        <v>-0.0406445613585351</v>
      </c>
      <c r="H108">
        <f>STDEV(C108:E108)</f>
        <v>0.09950004496786277</v>
      </c>
      <c r="I108">
        <f>(B108*B4+C108*C4+D108*D4+E108*E4+F108*F4)/SUM(B4:F4)</f>
        <v>-0.03634723074766403</v>
      </c>
    </row>
    <row r="109" spans="1:9" ht="12.75">
      <c r="A109" t="s">
        <v>73</v>
      </c>
      <c r="B109">
        <f>B69*10000/B62</f>
        <v>0.04555639623033023</v>
      </c>
      <c r="C109">
        <f>C69*10000/C62</f>
        <v>0.10898983649532334</v>
      </c>
      <c r="D109">
        <f>D69*10000/D62</f>
        <v>0.0005929856466252403</v>
      </c>
      <c r="E109">
        <f>E69*10000/E62</f>
        <v>-0.02986048591705344</v>
      </c>
      <c r="F109">
        <f>F69*10000/F62</f>
        <v>-0.08560663145718578</v>
      </c>
      <c r="G109">
        <f>AVERAGE(C109:E109)</f>
        <v>0.02657411207496505</v>
      </c>
      <c r="H109">
        <f>STDEV(C109:E109)</f>
        <v>0.07298025216707105</v>
      </c>
      <c r="I109">
        <f>(B109*B4+C109*C4+D109*D4+E109*E4+F109*F4)/SUM(B4:F4)</f>
        <v>0.014344735477678686</v>
      </c>
    </row>
    <row r="110" spans="1:11" ht="12.75">
      <c r="A110" t="s">
        <v>74</v>
      </c>
      <c r="B110">
        <f>B70*10000/B62</f>
        <v>-0.42965020376846236</v>
      </c>
      <c r="C110">
        <f>C70*10000/C62</f>
        <v>-0.23576791703347302</v>
      </c>
      <c r="D110">
        <f>D70*10000/D62</f>
        <v>-0.19950424956075546</v>
      </c>
      <c r="E110">
        <f>E70*10000/E62</f>
        <v>-0.2513915223813371</v>
      </c>
      <c r="F110">
        <f>F70*10000/F62</f>
        <v>-0.4813117836569537</v>
      </c>
      <c r="G110">
        <f>AVERAGE(C110:E110)</f>
        <v>-0.22888789632518855</v>
      </c>
      <c r="H110">
        <f>STDEV(C110:E110)</f>
        <v>0.02661903987560731</v>
      </c>
      <c r="I110">
        <f>(B110*B4+C110*C4+D110*D4+E110*E4+F110*F4)/SUM(B4:F4)</f>
        <v>-0.29167527156673645</v>
      </c>
      <c r="K110">
        <f>EXP(AVERAGE(K103:K107))</f>
        <v>0.01610219992212664</v>
      </c>
    </row>
    <row r="111" spans="1:9" ht="12.75">
      <c r="A111" t="s">
        <v>75</v>
      </c>
      <c r="B111">
        <f>B71*10000/B62</f>
        <v>-0.033620773563162606</v>
      </c>
      <c r="C111">
        <f>C71*10000/C62</f>
        <v>-0.04468542134312837</v>
      </c>
      <c r="D111">
        <f>D71*10000/D62</f>
        <v>-0.038157573508530426</v>
      </c>
      <c r="E111">
        <f>E71*10000/E62</f>
        <v>-0.050828601169266956</v>
      </c>
      <c r="F111">
        <f>F71*10000/F62</f>
        <v>-0.08759548477339595</v>
      </c>
      <c r="G111">
        <f>AVERAGE(C111:E111)</f>
        <v>-0.04455719867364192</v>
      </c>
      <c r="H111">
        <f>STDEV(C111:E111)</f>
        <v>0.006336486903996191</v>
      </c>
      <c r="I111">
        <f>(B111*B4+C111*C4+D111*D4+E111*E4+F111*F4)/SUM(B4:F4)</f>
        <v>-0.048720903057442706</v>
      </c>
    </row>
    <row r="112" spans="1:9" ht="12.75">
      <c r="A112" t="s">
        <v>76</v>
      </c>
      <c r="B112">
        <f>B72*10000/B62</f>
        <v>-0.06288673168069833</v>
      </c>
      <c r="C112">
        <f>C72*10000/C62</f>
        <v>-0.04041666540319575</v>
      </c>
      <c r="D112">
        <f>D72*10000/D62</f>
        <v>-0.017007379715260906</v>
      </c>
      <c r="E112">
        <f>E72*10000/E62</f>
        <v>-0.03860034863129482</v>
      </c>
      <c r="F112">
        <f>F72*10000/F62</f>
        <v>-0.03097685406925245</v>
      </c>
      <c r="G112">
        <f>AVERAGE(C112:E112)</f>
        <v>-0.03200813124991716</v>
      </c>
      <c r="H112">
        <f>STDEV(C112:E112)</f>
        <v>0.01302273633332648</v>
      </c>
      <c r="I112">
        <f>(B112*B4+C112*C4+D112*D4+E112*E4+F112*F4)/SUM(B4:F4)</f>
        <v>-0.036345215080518405</v>
      </c>
    </row>
    <row r="113" spans="1:9" ht="12.75">
      <c r="A113" t="s">
        <v>77</v>
      </c>
      <c r="B113">
        <f>B73*10000/B62</f>
        <v>0.03696291103917823</v>
      </c>
      <c r="C113">
        <f>C73*10000/C62</f>
        <v>0.04245993347182719</v>
      </c>
      <c r="D113">
        <f>D73*10000/D62</f>
        <v>0.05304690966238744</v>
      </c>
      <c r="E113">
        <f>E73*10000/E62</f>
        <v>0.048570136469221044</v>
      </c>
      <c r="F113">
        <f>F73*10000/F62</f>
        <v>0.03771526472720337</v>
      </c>
      <c r="G113">
        <f>AVERAGE(C113:E113)</f>
        <v>0.04802565986781188</v>
      </c>
      <c r="H113">
        <f>STDEV(C113:E113)</f>
        <v>0.0053144479762233035</v>
      </c>
      <c r="I113">
        <f>(B113*B4+C113*C4+D113*D4+E113*E4+F113*F4)/SUM(B4:F4)</f>
        <v>0.04504607621431186</v>
      </c>
    </row>
    <row r="114" spans="1:11" ht="12.75">
      <c r="A114" t="s">
        <v>78</v>
      </c>
      <c r="B114">
        <f>B74*10000/B62</f>
        <v>-0.2132395934522242</v>
      </c>
      <c r="C114">
        <f>C74*10000/C62</f>
        <v>-0.20004068927462781</v>
      </c>
      <c r="D114">
        <f>D74*10000/D62</f>
        <v>-0.19497962501749894</v>
      </c>
      <c r="E114">
        <f>E74*10000/E62</f>
        <v>-0.18125010939963296</v>
      </c>
      <c r="F114">
        <f>F74*10000/F62</f>
        <v>-0.1566865225748749</v>
      </c>
      <c r="G114">
        <f>AVERAGE(C114:E114)</f>
        <v>-0.19209014123058657</v>
      </c>
      <c r="H114">
        <f>STDEV(C114:E114)</f>
        <v>0.009722824200085205</v>
      </c>
      <c r="I114">
        <f>(B114*B4+C114*C4+D114*D4+E114*E4+F114*F4)/SUM(B4:F4)</f>
        <v>-0.190425231045747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-0.004327836307529769</v>
      </c>
      <c r="C115">
        <f>C75*10000/C62</f>
        <v>-0.003835960003650464</v>
      </c>
      <c r="D115">
        <f>D75*10000/D62</f>
        <v>-0.0010918373750183207</v>
      </c>
      <c r="E115">
        <f>E75*10000/E62</f>
        <v>-0.0009644822035735529</v>
      </c>
      <c r="F115">
        <f>F75*10000/F62</f>
        <v>-0.00047574903853606694</v>
      </c>
      <c r="G115">
        <f>AVERAGE(C115:E115)</f>
        <v>-0.0019640931940807793</v>
      </c>
      <c r="H115">
        <f>STDEV(C115:E115)</f>
        <v>0.0016223343827645004</v>
      </c>
      <c r="I115">
        <f>(B115*B4+C115*C4+D115*D4+E115*E4+F115*F4)/SUM(B4:F4)</f>
        <v>-0.0021077791165665335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110.4275470622828</v>
      </c>
      <c r="C122">
        <f>C82*10000/C62</f>
        <v>83.04361408017732</v>
      </c>
      <c r="D122">
        <f>D82*10000/D62</f>
        <v>9.351394188830929</v>
      </c>
      <c r="E122">
        <f>E82*10000/E62</f>
        <v>-67.54103339862112</v>
      </c>
      <c r="F122">
        <f>F82*10000/F62</f>
        <v>-163.7739409142967</v>
      </c>
      <c r="G122">
        <f>AVERAGE(C122:E122)</f>
        <v>8.28465829012904</v>
      </c>
      <c r="H122">
        <f>STDEV(C122:E122)</f>
        <v>75.29799106341872</v>
      </c>
      <c r="I122">
        <f>(B122*B4+C122*C4+D122*D4+E122*E4+F122*F4)/SUM(B4:F4)</f>
        <v>0.1005764872515072</v>
      </c>
    </row>
    <row r="123" spans="1:9" ht="12.75">
      <c r="A123" t="s">
        <v>82</v>
      </c>
      <c r="B123">
        <f>B83*10000/B62</f>
        <v>1.67706755542359</v>
      </c>
      <c r="C123">
        <f>C83*10000/C62</f>
        <v>3.6634584764232</v>
      </c>
      <c r="D123">
        <f>D83*10000/D62</f>
        <v>3.9151515675871917</v>
      </c>
      <c r="E123">
        <f>E83*10000/E62</f>
        <v>4.589425142069764</v>
      </c>
      <c r="F123">
        <f>F83*10000/F62</f>
        <v>8.612118106352268</v>
      </c>
      <c r="G123">
        <f>AVERAGE(C123:E123)</f>
        <v>4.056011728693385</v>
      </c>
      <c r="H123">
        <f>STDEV(C123:E123)</f>
        <v>0.47878466476308507</v>
      </c>
      <c r="I123">
        <f>(B123*B4+C123*C4+D123*D4+E123*E4+F123*F4)/SUM(B4:F4)</f>
        <v>4.319834257011025</v>
      </c>
    </row>
    <row r="124" spans="1:9" ht="12.75">
      <c r="A124" t="s">
        <v>83</v>
      </c>
      <c r="B124">
        <f>B84*10000/B62</f>
        <v>0.05871795137430258</v>
      </c>
      <c r="C124">
        <f>C84*10000/C62</f>
        <v>-0.20158882279126003</v>
      </c>
      <c r="D124">
        <f>D84*10000/D62</f>
        <v>0.9260846397143322</v>
      </c>
      <c r="E124">
        <f>E84*10000/E62</f>
        <v>2.8931582441677866</v>
      </c>
      <c r="F124">
        <f>F84*10000/F62</f>
        <v>-2.146648367900786</v>
      </c>
      <c r="G124">
        <f>AVERAGE(C124:E124)</f>
        <v>1.2058846870302862</v>
      </c>
      <c r="H124">
        <f>STDEV(C124:E124)</f>
        <v>1.5662314330811438</v>
      </c>
      <c r="I124">
        <f>(B124*B4+C124*C4+D124*D4+E124*E4+F124*F4)/SUM(B4:F4)</f>
        <v>0.5922400520830351</v>
      </c>
    </row>
    <row r="125" spans="1:9" ht="12.75">
      <c r="A125" t="s">
        <v>84</v>
      </c>
      <c r="B125">
        <f>B85*10000/B62</f>
        <v>0.8662442933747438</v>
      </c>
      <c r="C125">
        <f>C85*10000/C62</f>
        <v>1.2184039988679585</v>
      </c>
      <c r="D125">
        <f>D85*10000/D62</f>
        <v>1.8280558849699267</v>
      </c>
      <c r="E125">
        <f>E85*10000/E62</f>
        <v>1.671434160615451</v>
      </c>
      <c r="F125">
        <f>F85*10000/F62</f>
        <v>-0.2243652478058104</v>
      </c>
      <c r="G125">
        <f>AVERAGE(C125:E125)</f>
        <v>1.572631348151112</v>
      </c>
      <c r="H125">
        <f>STDEV(C125:E125)</f>
        <v>0.31660756840301374</v>
      </c>
      <c r="I125">
        <f>(B125*B4+C125*C4+D125*D4+E125*E4+F125*F4)/SUM(B4:F4)</f>
        <v>1.230355634013262</v>
      </c>
    </row>
    <row r="126" spans="1:9" ht="12.75">
      <c r="A126" t="s">
        <v>85</v>
      </c>
      <c r="B126">
        <f>B86*10000/B62</f>
        <v>0.7889766850728874</v>
      </c>
      <c r="C126">
        <f>C86*10000/C62</f>
        <v>0.48726699048068606</v>
      </c>
      <c r="D126">
        <f>D86*10000/D62</f>
        <v>0.4474032612562141</v>
      </c>
      <c r="E126">
        <f>E86*10000/E62</f>
        <v>0.872890244925441</v>
      </c>
      <c r="F126">
        <f>F86*10000/F62</f>
        <v>0.889126551226935</v>
      </c>
      <c r="G126">
        <f>AVERAGE(C126:E126)</f>
        <v>0.6025201655541137</v>
      </c>
      <c r="H126">
        <f>STDEV(C126:E126)</f>
        <v>0.2349941788456982</v>
      </c>
      <c r="I126">
        <f>(B126*B4+C126*C4+D126*D4+E126*E4+F126*F4)/SUM(B4:F4)</f>
        <v>0.6678315067667268</v>
      </c>
    </row>
    <row r="127" spans="1:9" ht="12.75">
      <c r="A127" t="s">
        <v>86</v>
      </c>
      <c r="B127">
        <f>B87*10000/B62</f>
        <v>0.08770132435585545</v>
      </c>
      <c r="C127">
        <f>C87*10000/C62</f>
        <v>0.1596333961195223</v>
      </c>
      <c r="D127">
        <f>D87*10000/D62</f>
        <v>0.2492191572210355</v>
      </c>
      <c r="E127">
        <f>E87*10000/E62</f>
        <v>0.16024262590063915</v>
      </c>
      <c r="F127">
        <f>F87*10000/F62</f>
        <v>0.3568745622698507</v>
      </c>
      <c r="G127">
        <f>AVERAGE(C127:E127)</f>
        <v>0.18969839308039896</v>
      </c>
      <c r="H127">
        <f>STDEV(C127:E127)</f>
        <v>0.05154739385405928</v>
      </c>
      <c r="I127">
        <f>(B127*B4+C127*C4+D127*D4+E127*E4+F127*F4)/SUM(B4:F4)</f>
        <v>0.19723720771852554</v>
      </c>
    </row>
    <row r="128" spans="1:9" ht="12.75">
      <c r="A128" t="s">
        <v>87</v>
      </c>
      <c r="B128">
        <f>B88*10000/B62</f>
        <v>0.021773237161790804</v>
      </c>
      <c r="C128">
        <f>C88*10000/C62</f>
        <v>-0.18538373409771566</v>
      </c>
      <c r="D128">
        <f>D88*10000/D62</f>
        <v>-0.12291486063332009</v>
      </c>
      <c r="E128">
        <f>E88*10000/E62</f>
        <v>0.01641403691952564</v>
      </c>
      <c r="F128">
        <f>F88*10000/F62</f>
        <v>-0.3014651290630144</v>
      </c>
      <c r="G128">
        <f>AVERAGE(C128:E128)</f>
        <v>-0.0972948526038367</v>
      </c>
      <c r="H128">
        <f>STDEV(C128:E128)</f>
        <v>0.1033096012259017</v>
      </c>
      <c r="I128">
        <f>(B128*B4+C128*C4+D128*D4+E128*E4+F128*F4)/SUM(B4:F4)</f>
        <v>-0.10729954406195376</v>
      </c>
    </row>
    <row r="129" spans="1:9" ht="12.75">
      <c r="A129" t="s">
        <v>88</v>
      </c>
      <c r="B129">
        <f>B89*10000/B62</f>
        <v>0.07854643457877433</v>
      </c>
      <c r="C129">
        <f>C89*10000/C62</f>
        <v>0.011236873015797445</v>
      </c>
      <c r="D129">
        <f>D89*10000/D62</f>
        <v>0.060477374135684894</v>
      </c>
      <c r="E129">
        <f>E89*10000/E62</f>
        <v>0.010827275778395458</v>
      </c>
      <c r="F129">
        <f>F89*10000/F62</f>
        <v>-0.08324849887638439</v>
      </c>
      <c r="G129">
        <f>AVERAGE(C129:E129)</f>
        <v>0.02751384097662593</v>
      </c>
      <c r="H129">
        <f>STDEV(C129:E129)</f>
        <v>0.028547991719567716</v>
      </c>
      <c r="I129">
        <f>(B129*B4+C129*C4+D129*D4+E129*E4+F129*F4)/SUM(B4:F4)</f>
        <v>0.02011100463337643</v>
      </c>
    </row>
    <row r="130" spans="1:9" ht="12.75">
      <c r="A130" t="s">
        <v>89</v>
      </c>
      <c r="B130">
        <f>B90*10000/B62</f>
        <v>0.08430145784789944</v>
      </c>
      <c r="C130">
        <f>C90*10000/C62</f>
        <v>0.059182376612060696</v>
      </c>
      <c r="D130">
        <f>D90*10000/D62</f>
        <v>0.11382510747573867</v>
      </c>
      <c r="E130">
        <f>E90*10000/E62</f>
        <v>-0.010813616402517046</v>
      </c>
      <c r="F130">
        <f>F90*10000/F62</f>
        <v>0.3677920207511809</v>
      </c>
      <c r="G130">
        <f>AVERAGE(C130:E130)</f>
        <v>0.054064622561760776</v>
      </c>
      <c r="H130">
        <f>STDEV(C130:E130)</f>
        <v>0.062476767100975515</v>
      </c>
      <c r="I130">
        <f>(B130*B4+C130*C4+D130*D4+E130*E4+F130*F4)/SUM(B4:F4)</f>
        <v>0.10032148661942936</v>
      </c>
    </row>
    <row r="131" spans="1:9" ht="12.75">
      <c r="A131" t="s">
        <v>90</v>
      </c>
      <c r="B131">
        <f>B91*10000/B62</f>
        <v>-0.012207566456173241</v>
      </c>
      <c r="C131">
        <f>C91*10000/C62</f>
        <v>-0.036615096123875306</v>
      </c>
      <c r="D131">
        <f>D91*10000/D62</f>
        <v>-0.0034935372444924754</v>
      </c>
      <c r="E131">
        <f>E91*10000/E62</f>
        <v>-0.03482647217651497</v>
      </c>
      <c r="F131">
        <f>F91*10000/F62</f>
        <v>0.014251443774182563</v>
      </c>
      <c r="G131">
        <f>AVERAGE(C131:E131)</f>
        <v>-0.02497836851496092</v>
      </c>
      <c r="H131">
        <f>STDEV(C131:E131)</f>
        <v>0.01862788970728144</v>
      </c>
      <c r="I131">
        <f>(B131*B4+C131*C4+D131*D4+E131*E4+F131*F4)/SUM(B4:F4)</f>
        <v>-0.017894029279976704</v>
      </c>
    </row>
    <row r="132" spans="1:9" ht="12.75">
      <c r="A132" t="s">
        <v>91</v>
      </c>
      <c r="B132">
        <f>B92*10000/B62</f>
        <v>0.05669987918453797</v>
      </c>
      <c r="C132">
        <f>C92*10000/C62</f>
        <v>-0.02431315210859068</v>
      </c>
      <c r="D132">
        <f>D92*10000/D62</f>
        <v>-0.008768858811104207</v>
      </c>
      <c r="E132">
        <f>E92*10000/E62</f>
        <v>-0.0016539094026726364</v>
      </c>
      <c r="F132">
        <f>F92*10000/F62</f>
        <v>0.015123863468496129</v>
      </c>
      <c r="G132">
        <f>AVERAGE(C132:E132)</f>
        <v>-0.011578640107455839</v>
      </c>
      <c r="H132">
        <f>STDEV(C132:E132)</f>
        <v>0.011587988315554198</v>
      </c>
      <c r="I132">
        <f>(B132*B4+C132*C4+D132*D4+E132*E4+F132*F4)/SUM(B4:F4)</f>
        <v>0.0018764039410839835</v>
      </c>
    </row>
    <row r="133" spans="1:9" ht="12.75">
      <c r="A133" t="s">
        <v>92</v>
      </c>
      <c r="B133">
        <f>B93*10000/B62</f>
        <v>0.11778654212885917</v>
      </c>
      <c r="C133">
        <f>C93*10000/C62</f>
        <v>0.10309884147066747</v>
      </c>
      <c r="D133">
        <f>D93*10000/D62</f>
        <v>0.1010422355362105</v>
      </c>
      <c r="E133">
        <f>E93*10000/E62</f>
        <v>0.0903051019318519</v>
      </c>
      <c r="F133">
        <f>F93*10000/F62</f>
        <v>0.07046548165999086</v>
      </c>
      <c r="G133">
        <f>AVERAGE(C133:E133)</f>
        <v>0.09814872631290995</v>
      </c>
      <c r="H133">
        <f>STDEV(C133:E133)</f>
        <v>0.006870170271962494</v>
      </c>
      <c r="I133">
        <f>(B133*B4+C133*C4+D133*D4+E133*E4+F133*F4)/SUM(B4:F4)</f>
        <v>0.09729589393952476</v>
      </c>
    </row>
    <row r="134" spans="1:9" ht="12.75">
      <c r="A134" t="s">
        <v>93</v>
      </c>
      <c r="B134">
        <f>B94*10000/B62</f>
        <v>-0.01638257902989244</v>
      </c>
      <c r="C134">
        <f>C94*10000/C62</f>
        <v>-0.01162526752667531</v>
      </c>
      <c r="D134">
        <f>D94*10000/D62</f>
        <v>0.0012998251708789045</v>
      </c>
      <c r="E134">
        <f>E94*10000/E62</f>
        <v>0.008961340686916279</v>
      </c>
      <c r="F134">
        <f>F94*10000/F62</f>
        <v>-0.0059532555807250585</v>
      </c>
      <c r="G134">
        <f>AVERAGE(C134:E134)</f>
        <v>-0.0004547005562933754</v>
      </c>
      <c r="H134">
        <f>STDEV(C134:E134)</f>
        <v>0.010404848861490552</v>
      </c>
      <c r="I134">
        <f>(B134*B4+C134*C4+D134*D4+E134*E4+F134*F4)/SUM(B4:F4)</f>
        <v>-0.0034954807483848437</v>
      </c>
    </row>
    <row r="135" spans="1:9" ht="12.75">
      <c r="A135" t="s">
        <v>94</v>
      </c>
      <c r="B135">
        <f>B95*10000/B62</f>
        <v>-0.0025097498176085784</v>
      </c>
      <c r="C135">
        <f>C95*10000/C62</f>
        <v>-0.0015669986909606225</v>
      </c>
      <c r="D135">
        <f>D95*10000/D62</f>
        <v>0.0003135538358979505</v>
      </c>
      <c r="E135">
        <f>E95*10000/E62</f>
        <v>-0.00041758117975005017</v>
      </c>
      <c r="F135">
        <f>F95*10000/F62</f>
        <v>0.0019873196548532575</v>
      </c>
      <c r="G135">
        <f>AVERAGE(C135:E135)</f>
        <v>-0.0005570086782709073</v>
      </c>
      <c r="H135">
        <f>STDEV(C135:E135)</f>
        <v>0.0009479976118516221</v>
      </c>
      <c r="I135">
        <f>(B135*B4+C135*C4+D135*D4+E135*E4+F135*F4)/SUM(B4:F4)</f>
        <v>-0.0005002241034254276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2004-10-05T13:56:47Z</cp:lastPrinted>
  <dcterms:created xsi:type="dcterms:W3CDTF">2004-10-05T13:56:47Z</dcterms:created>
  <dcterms:modified xsi:type="dcterms:W3CDTF">2012-07-30T13:15:10Z</dcterms:modified>
  <cp:category/>
  <cp:version/>
  <cp:contentType/>
  <cp:contentStatus/>
</cp:coreProperties>
</file>