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<sst xmlns="http://schemas.openxmlformats.org/spreadsheetml/2006/main" count="204" uniqueCount="98">
  <si>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28/09/2004       15:05:33</t>
  </si>
  <si>
    <t>LISSNER</t>
  </si>
  <si>
    <t>HCMQAP341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</si>
  <si>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</si>
  <si>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</si>
  <si>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</si>
  <si>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</si>
  <si>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</si>
  <si>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</si>
  <si>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</si>
  <si>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</si>
  <si>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</si>
  <si>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</si>
  <si>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</si>
  <si>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</si>
  <si>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</si>
  <si>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</si>
  <si>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</si>
  <si>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</si>
  <si>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</si>
  <si>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</si>
  <si>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</si>
  <si>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</si>
  <si>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</si>
  <si>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</si>
  <si>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</si>
  <si>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</si>
  <si>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</si>
  <si>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</si>
  <si>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</si>
  <si>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</si>
  <si>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</si>
  <si>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</si>
  <si>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</si>
  <si>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</si>
  <si>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</si>
  <si>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</si>
  <si>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</si>
  <si>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</si>
  <si>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</si>
  <si>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</si>
  <si>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</si>
  <si>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</si>
  <si>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</si>
  <si>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</si>
  <si>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</si>
  <si>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</si>
  <si>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-0.003760*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</si>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</sst>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8563718"/>
        <c:axId val="11529143"/>
      </c:lineChart>
      <c:catAx>
        <c:axId val="385637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529143"/>
        <c:crosses val="autoZero"/>
        <c:auto val="1"/>
        <c:lblOffset val="100"/>
        <c:noMultiLvlLbl val="0"/>
      </c:catAx>
      <c:valAx>
        <c:axId val="11529143"/>
        <c:scaling>
          <c:orientation val="minMax"/>
          <c:max val="16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563718"/>
        <c:crossesAt val="1"/>
        <c:crossBetween val="between"/>
        <c:dispUnits/>
        <c:majorUnit val="4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38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-0.002269</v>
      </c>
      <c r="C4" s="13">
        <v>-0.003761</v>
      </c>
      <c r="D4" s="13">
        <v>-0.003758</v>
      </c>
      <c r="E4" s="13">
        <v>-0.00376</v>
      </c>
      <c r="F4" s="24">
        <v>-0.002082</v>
      </c>
      <c r="G4" s="34">
        <v>-0.011721</v>
      </c>
    </row>
    <row r="5" spans="1:7" ht="12.75" thickBot="1">
      <c r="A5" s="44" t="s">
        <v>13</v>
      </c>
      <c r="B5" s="45">
        <v>5.813298</v>
      </c>
      <c r="C5" s="46">
        <v>2.182335</v>
      </c>
      <c r="D5" s="46">
        <v>0.706953</v>
      </c>
      <c r="E5" s="46">
        <v>-2.484392</v>
      </c>
      <c r="F5" s="47">
        <v>-7.084795</v>
      </c>
      <c r="G5" s="48">
        <v>5.996905</v>
      </c>
    </row>
    <row r="6" spans="1:7" ht="12.75" thickTop="1">
      <c r="A6" s="6" t="s">
        <v>14</v>
      </c>
      <c r="B6" s="39">
        <v>-29.71551</v>
      </c>
      <c r="C6" s="40">
        <v>-2.373297</v>
      </c>
      <c r="D6" s="40">
        <v>58.10955</v>
      </c>
      <c r="E6" s="40">
        <v>-47.48027</v>
      </c>
      <c r="F6" s="41">
        <v>17.58268</v>
      </c>
      <c r="G6" s="42">
        <v>0.004708517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2.979776</v>
      </c>
      <c r="C8" s="14">
        <v>0.385066</v>
      </c>
      <c r="D8" s="14">
        <v>0.211657</v>
      </c>
      <c r="E8" s="14">
        <v>1.047053</v>
      </c>
      <c r="F8" s="25">
        <v>-1.385633</v>
      </c>
      <c r="G8" s="35">
        <v>0.6435928</v>
      </c>
    </row>
    <row r="9" spans="1:7" ht="12">
      <c r="A9" s="20" t="s">
        <v>17</v>
      </c>
      <c r="B9" s="29">
        <v>0.3150694</v>
      </c>
      <c r="C9" s="14">
        <v>0.05592907</v>
      </c>
      <c r="D9" s="14">
        <v>-0.1043124</v>
      </c>
      <c r="E9" s="14">
        <v>-0.3884455</v>
      </c>
      <c r="F9" s="25">
        <v>-1.884926</v>
      </c>
      <c r="G9" s="35">
        <v>-0.3103308</v>
      </c>
    </row>
    <row r="10" spans="1:7" ht="12">
      <c r="A10" s="20" t="s">
        <v>18</v>
      </c>
      <c r="B10" s="29">
        <v>-0.8066823</v>
      </c>
      <c r="C10" s="14">
        <v>-0.2475093</v>
      </c>
      <c r="D10" s="14">
        <v>-0.3438301</v>
      </c>
      <c r="E10" s="14">
        <v>-0.9325085</v>
      </c>
      <c r="F10" s="25">
        <v>-1.492641</v>
      </c>
      <c r="G10" s="35">
        <v>-0.6824444</v>
      </c>
    </row>
    <row r="11" spans="1:7" ht="12">
      <c r="A11" s="21" t="s">
        <v>19</v>
      </c>
      <c r="B11" s="31">
        <v>1.422686</v>
      </c>
      <c r="C11" s="16">
        <v>1.176705</v>
      </c>
      <c r="D11" s="16">
        <v>1.653822</v>
      </c>
      <c r="E11" s="16">
        <v>0.7750049</v>
      </c>
      <c r="F11" s="27">
        <v>13.17987</v>
      </c>
      <c r="G11" s="37">
        <v>2.828829</v>
      </c>
    </row>
    <row r="12" spans="1:7" ht="12">
      <c r="A12" s="20" t="s">
        <v>20</v>
      </c>
      <c r="B12" s="29">
        <v>0.3348247</v>
      </c>
      <c r="C12" s="14">
        <v>0.1096603</v>
      </c>
      <c r="D12" s="14">
        <v>0.09925388</v>
      </c>
      <c r="E12" s="14">
        <v>0.00892361</v>
      </c>
      <c r="F12" s="25">
        <v>0.1196013</v>
      </c>
      <c r="G12" s="35">
        <v>0.1169417</v>
      </c>
    </row>
    <row r="13" spans="1:7" ht="12">
      <c r="A13" s="20" t="s">
        <v>21</v>
      </c>
      <c r="B13" s="29">
        <v>0.02532864</v>
      </c>
      <c r="C13" s="14">
        <v>0.005561156</v>
      </c>
      <c r="D13" s="14">
        <v>0.01803835</v>
      </c>
      <c r="E13" s="14">
        <v>-0.1692777</v>
      </c>
      <c r="F13" s="25">
        <v>-0.1631486</v>
      </c>
      <c r="G13" s="35">
        <v>-0.05309451</v>
      </c>
    </row>
    <row r="14" spans="1:7" ht="12">
      <c r="A14" s="20" t="s">
        <v>22</v>
      </c>
      <c r="B14" s="29">
        <v>-0.1119665</v>
      </c>
      <c r="C14" s="14">
        <v>0.01792733</v>
      </c>
      <c r="D14" s="14">
        <v>-0.01359263</v>
      </c>
      <c r="E14" s="14">
        <v>-0.05511896</v>
      </c>
      <c r="F14" s="25">
        <v>-0.1404034</v>
      </c>
      <c r="G14" s="35">
        <v>-0.047167</v>
      </c>
    </row>
    <row r="15" spans="1:7" ht="12">
      <c r="A15" s="21" t="s">
        <v>23</v>
      </c>
      <c r="B15" s="31">
        <v>-0.4267003</v>
      </c>
      <c r="C15" s="16">
        <v>-0.1691048</v>
      </c>
      <c r="D15" s="16">
        <v>-0.1446188</v>
      </c>
      <c r="E15" s="16">
        <v>-0.2405697</v>
      </c>
      <c r="F15" s="27">
        <v>-0.4364683</v>
      </c>
      <c r="G15" s="37">
        <v>-0.2534152</v>
      </c>
    </row>
    <row r="16" spans="1:7" ht="12">
      <c r="A16" s="20" t="s">
        <v>24</v>
      </c>
      <c r="B16" s="29">
        <v>0.01427364</v>
      </c>
      <c r="C16" s="14">
        <v>-0.01236631</v>
      </c>
      <c r="D16" s="14">
        <v>-0.008354185</v>
      </c>
      <c r="E16" s="14">
        <v>-0.01143483</v>
      </c>
      <c r="F16" s="25">
        <v>-0.004950338</v>
      </c>
      <c r="G16" s="35">
        <v>-0.006321749</v>
      </c>
    </row>
    <row r="17" spans="1:7" ht="12">
      <c r="A17" s="20" t="s">
        <v>25</v>
      </c>
      <c r="B17" s="29">
        <v>-0.06244744</v>
      </c>
      <c r="C17" s="14">
        <v>-0.04558146</v>
      </c>
      <c r="D17" s="14">
        <v>-0.05232033</v>
      </c>
      <c r="E17" s="14">
        <v>-0.04424704</v>
      </c>
      <c r="F17" s="25">
        <v>-0.03415097</v>
      </c>
      <c r="G17" s="35">
        <v>-0.04780768</v>
      </c>
    </row>
    <row r="18" spans="1:7" ht="12">
      <c r="A18" s="20" t="s">
        <v>26</v>
      </c>
      <c r="B18" s="29">
        <v>0.0157444</v>
      </c>
      <c r="C18" s="14">
        <v>0.01592055</v>
      </c>
      <c r="D18" s="14">
        <v>0.01673934</v>
      </c>
      <c r="E18" s="14">
        <v>0.05414385</v>
      </c>
      <c r="F18" s="25">
        <v>-0.006452647</v>
      </c>
      <c r="G18" s="35">
        <v>0.022305</v>
      </c>
    </row>
    <row r="19" spans="1:7" ht="12">
      <c r="A19" s="21" t="s">
        <v>27</v>
      </c>
      <c r="B19" s="31">
        <v>-0.2128382</v>
      </c>
      <c r="C19" s="16">
        <v>-0.1966337</v>
      </c>
      <c r="D19" s="16">
        <v>-0.2195816</v>
      </c>
      <c r="E19" s="16">
        <v>-0.2055061</v>
      </c>
      <c r="F19" s="27">
        <v>-0.1656254</v>
      </c>
      <c r="G19" s="37">
        <v>-0.202509</v>
      </c>
    </row>
    <row r="20" spans="1:7" ht="12.75" thickBot="1">
      <c r="A20" s="44" t="s">
        <v>28</v>
      </c>
      <c r="B20" s="45">
        <v>0.003649812</v>
      </c>
      <c r="C20" s="46">
        <v>0.001843578</v>
      </c>
      <c r="D20" s="46">
        <v>-0.001521751</v>
      </c>
      <c r="E20" s="46">
        <v>0.0002308864</v>
      </c>
      <c r="F20" s="47">
        <v>-0.0008156769</v>
      </c>
      <c r="G20" s="48">
        <v>0.0005547562</v>
      </c>
    </row>
    <row r="21" spans="1:7" ht="12.75" thickTop="1">
      <c r="A21" s="6" t="s">
        <v>29</v>
      </c>
      <c r="B21" s="39">
        <v>-171.6632</v>
      </c>
      <c r="C21" s="40">
        <v>66.15967</v>
      </c>
      <c r="D21" s="40">
        <v>94.13156</v>
      </c>
      <c r="E21" s="40">
        <v>-7.942195</v>
      </c>
      <c r="F21" s="41">
        <v>-87.87328</v>
      </c>
      <c r="G21" s="43">
        <v>0.01575437</v>
      </c>
    </row>
    <row r="22" spans="1:7" ht="12">
      <c r="A22" s="20" t="s">
        <v>30</v>
      </c>
      <c r="B22" s="29">
        <v>116.2712</v>
      </c>
      <c r="C22" s="14">
        <v>43.64697</v>
      </c>
      <c r="D22" s="14">
        <v>14.13908</v>
      </c>
      <c r="E22" s="14">
        <v>-49.68825</v>
      </c>
      <c r="F22" s="25">
        <v>-141.7054</v>
      </c>
      <c r="G22" s="36">
        <v>0</v>
      </c>
    </row>
    <row r="23" spans="1:7" ht="12">
      <c r="A23" s="20" t="s">
        <v>31</v>
      </c>
      <c r="B23" s="29">
        <v>-1.557314</v>
      </c>
      <c r="C23" s="14">
        <v>-1.1667130000000001</v>
      </c>
      <c r="D23" s="14">
        <v>-0.5957568</v>
      </c>
      <c r="E23" s="14">
        <v>0.1271442</v>
      </c>
      <c r="F23" s="25">
        <v>4.080689</v>
      </c>
      <c r="G23" s="35">
        <v>-0.07615418</v>
      </c>
    </row>
    <row r="24" spans="1:7" ht="12">
      <c r="A24" s="20" t="s">
        <v>32</v>
      </c>
      <c r="B24" s="29">
        <v>2.809737</v>
      </c>
      <c r="C24" s="14">
        <v>2.158382</v>
      </c>
      <c r="D24" s="14">
        <v>1.852392</v>
      </c>
      <c r="E24" s="14">
        <v>2.63241</v>
      </c>
      <c r="F24" s="25">
        <v>2.004671</v>
      </c>
      <c r="G24" s="35">
        <v>2.272954</v>
      </c>
    </row>
    <row r="25" spans="1:7" ht="12">
      <c r="A25" s="20" t="s">
        <v>33</v>
      </c>
      <c r="B25" s="29">
        <v>-0.3953579</v>
      </c>
      <c r="C25" s="14">
        <v>0.07147745</v>
      </c>
      <c r="D25" s="14">
        <v>-0.4177359</v>
      </c>
      <c r="E25" s="14">
        <v>0.2237476</v>
      </c>
      <c r="F25" s="25">
        <v>-1.536389</v>
      </c>
      <c r="G25" s="35">
        <v>-0.2914069</v>
      </c>
    </row>
    <row r="26" spans="1:7" ht="12">
      <c r="A26" s="21" t="s">
        <v>34</v>
      </c>
      <c r="B26" s="31">
        <v>0.7728568</v>
      </c>
      <c r="C26" s="16">
        <v>-0.654991</v>
      </c>
      <c r="D26" s="16">
        <v>0.07300241</v>
      </c>
      <c r="E26" s="16">
        <v>0.6903741</v>
      </c>
      <c r="F26" s="27">
        <v>1.805791</v>
      </c>
      <c r="G26" s="37">
        <v>0.3787191</v>
      </c>
    </row>
    <row r="27" spans="1:7" ht="12">
      <c r="A27" s="20" t="s">
        <v>35</v>
      </c>
      <c r="B27" s="29">
        <v>0.06317202</v>
      </c>
      <c r="C27" s="14">
        <v>0.003410483</v>
      </c>
      <c r="D27" s="14">
        <v>0.1463679</v>
      </c>
      <c r="E27" s="14">
        <v>-0.02566023</v>
      </c>
      <c r="F27" s="25">
        <v>0.09140649</v>
      </c>
      <c r="G27" s="35">
        <v>0.05118483</v>
      </c>
    </row>
    <row r="28" spans="1:7" ht="12">
      <c r="A28" s="20" t="s">
        <v>36</v>
      </c>
      <c r="B28" s="29">
        <v>0.4472165</v>
      </c>
      <c r="C28" s="14">
        <v>-0.1288471</v>
      </c>
      <c r="D28" s="14">
        <v>-0.1130985</v>
      </c>
      <c r="E28" s="14">
        <v>0.0629777</v>
      </c>
      <c r="F28" s="25">
        <v>0.1344825</v>
      </c>
      <c r="G28" s="35">
        <v>0.03979432</v>
      </c>
    </row>
    <row r="29" spans="1:7" ht="12">
      <c r="A29" s="20" t="s">
        <v>37</v>
      </c>
      <c r="B29" s="29">
        <v>0.09960086</v>
      </c>
      <c r="C29" s="14">
        <v>0.009089924</v>
      </c>
      <c r="D29" s="14">
        <v>-0.06016801</v>
      </c>
      <c r="E29" s="14">
        <v>0.001478645</v>
      </c>
      <c r="F29" s="25">
        <v>-0.1145187</v>
      </c>
      <c r="G29" s="35">
        <v>-0.01271095</v>
      </c>
    </row>
    <row r="30" spans="1:7" ht="12">
      <c r="A30" s="21" t="s">
        <v>38</v>
      </c>
      <c r="B30" s="31">
        <v>-0.02987487</v>
      </c>
      <c r="C30" s="16">
        <v>-0.04624845</v>
      </c>
      <c r="D30" s="16">
        <v>0.01783393</v>
      </c>
      <c r="E30" s="16">
        <v>-0.02211654</v>
      </c>
      <c r="F30" s="27">
        <v>0.4297839</v>
      </c>
      <c r="G30" s="37">
        <v>0.04072504</v>
      </c>
    </row>
    <row r="31" spans="1:7" ht="12">
      <c r="A31" s="20" t="s">
        <v>39</v>
      </c>
      <c r="B31" s="29">
        <v>0.01358705</v>
      </c>
      <c r="C31" s="14">
        <v>0.007023896</v>
      </c>
      <c r="D31" s="14">
        <v>-0.01127644</v>
      </c>
      <c r="E31" s="14">
        <v>-0.01597496</v>
      </c>
      <c r="F31" s="25">
        <v>-0.05126187</v>
      </c>
      <c r="G31" s="35">
        <v>-0.009717203</v>
      </c>
    </row>
    <row r="32" spans="1:7" ht="12">
      <c r="A32" s="20" t="s">
        <v>40</v>
      </c>
      <c r="B32" s="29">
        <v>0.06581882</v>
      </c>
      <c r="C32" s="14">
        <v>-0.03013077</v>
      </c>
      <c r="D32" s="14">
        <v>-0.006878332</v>
      </c>
      <c r="E32" s="14">
        <v>0.00415793</v>
      </c>
      <c r="F32" s="25">
        <v>0.02952919</v>
      </c>
      <c r="G32" s="35">
        <v>0.005583612</v>
      </c>
    </row>
    <row r="33" spans="1:7" ht="12">
      <c r="A33" s="20" t="s">
        <v>41</v>
      </c>
      <c r="B33" s="29">
        <v>0.1747101</v>
      </c>
      <c r="C33" s="14">
        <v>0.09994461</v>
      </c>
      <c r="D33" s="14">
        <v>0.1099296</v>
      </c>
      <c r="E33" s="14">
        <v>0.1201087</v>
      </c>
      <c r="F33" s="25">
        <v>0.08552168</v>
      </c>
      <c r="G33" s="35">
        <v>0.1161321</v>
      </c>
    </row>
    <row r="34" spans="1:7" ht="12">
      <c r="A34" s="21" t="s">
        <v>42</v>
      </c>
      <c r="B34" s="31">
        <v>-0.02511497</v>
      </c>
      <c r="C34" s="16">
        <v>-0.02326556</v>
      </c>
      <c r="D34" s="16">
        <v>-0.007115281</v>
      </c>
      <c r="E34" s="16">
        <v>0.005028275</v>
      </c>
      <c r="F34" s="27">
        <v>-0.002669709</v>
      </c>
      <c r="G34" s="37">
        <v>-0.01010732</v>
      </c>
    </row>
    <row r="35" spans="1:7" ht="12.75" thickBot="1">
      <c r="A35" s="22" t="s">
        <v>43</v>
      </c>
      <c r="B35" s="32">
        <v>-0.005008215</v>
      </c>
      <c r="C35" s="17">
        <v>-0.0003030863</v>
      </c>
      <c r="D35" s="17">
        <v>-0.006704827</v>
      </c>
      <c r="E35" s="17">
        <v>-0.004253707</v>
      </c>
      <c r="F35" s="28">
        <v>-0.0009981098</v>
      </c>
      <c r="G35" s="38">
        <v>-0.003568358</v>
      </c>
    </row>
    <row r="36" spans="1:7" ht="12">
      <c r="A36" s="4" t="s">
        <v>44</v>
      </c>
      <c r="B36" s="3">
        <v>22.75391</v>
      </c>
      <c r="C36" s="3">
        <v>22.76001</v>
      </c>
      <c r="D36" s="3">
        <v>22.77832</v>
      </c>
      <c r="E36" s="3">
        <v>22.78442</v>
      </c>
      <c r="F36" s="3">
        <v>22.79663</v>
      </c>
      <c r="G36" s="3"/>
    </row>
    <row r="37" spans="1:6" ht="12">
      <c r="A37" s="4" t="s">
        <v>45</v>
      </c>
      <c r="B37" s="2">
        <v>-0.2110799</v>
      </c>
      <c r="C37" s="2">
        <v>-0.07425944</v>
      </c>
      <c r="D37" s="2">
        <v>-0.02085368</v>
      </c>
      <c r="E37" s="2">
        <v>0.01678467</v>
      </c>
      <c r="F37" s="2">
        <v>0.06154378</v>
      </c>
    </row>
    <row r="38" spans="1:7" ht="12">
      <c r="A38" s="4" t="s">
        <v>53</v>
      </c>
      <c r="B38" s="2">
        <v>5.390219E-05</v>
      </c>
      <c r="C38" s="2">
        <v>0</v>
      </c>
      <c r="D38" s="2">
        <v>-9.90123E-05</v>
      </c>
      <c r="E38" s="2">
        <v>8.064737E-05</v>
      </c>
      <c r="F38" s="2">
        <v>-3.2001E-05</v>
      </c>
      <c r="G38" s="2">
        <v>0.0002664242</v>
      </c>
    </row>
    <row r="39" spans="1:7" ht="12.75" thickBot="1">
      <c r="A39" s="4" t="s">
        <v>54</v>
      </c>
      <c r="B39" s="2">
        <v>0.0002912007</v>
      </c>
      <c r="C39" s="2">
        <v>-0.0001124869</v>
      </c>
      <c r="D39" s="2">
        <v>-0.0001598837</v>
      </c>
      <c r="E39" s="2">
        <v>1.390245E-05</v>
      </c>
      <c r="F39" s="2">
        <v>0.0001489311</v>
      </c>
      <c r="G39" s="2">
        <v>0.001128539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3.117553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0.002269</v>
      </c>
      <c r="C4">
        <v>0.003761</v>
      </c>
      <c r="D4">
        <v>0.003758</v>
      </c>
      <c r="E4">
        <v>0.00376</v>
      </c>
      <c r="F4">
        <v>0.002082</v>
      </c>
      <c r="G4">
        <v>0.011721</v>
      </c>
    </row>
    <row r="5" spans="1:7" ht="12.75">
      <c r="A5" t="s">
        <v>13</v>
      </c>
      <c r="B5">
        <v>5.813298</v>
      </c>
      <c r="C5">
        <v>2.182335</v>
      </c>
      <c r="D5">
        <v>0.706953</v>
      </c>
      <c r="E5">
        <v>-2.484392</v>
      </c>
      <c r="F5">
        <v>-7.084795</v>
      </c>
      <c r="G5">
        <v>5.996905</v>
      </c>
    </row>
    <row r="6" spans="1:7" ht="12.75">
      <c r="A6" t="s">
        <v>14</v>
      </c>
      <c r="B6" s="49">
        <v>-29.71551</v>
      </c>
      <c r="C6" s="49">
        <v>-2.373297</v>
      </c>
      <c r="D6" s="49">
        <v>58.10955</v>
      </c>
      <c r="E6" s="49">
        <v>-47.48027</v>
      </c>
      <c r="F6" s="49">
        <v>17.58268</v>
      </c>
      <c r="G6" s="49">
        <v>0.004708517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2.979776</v>
      </c>
      <c r="C8" s="49">
        <v>0.385066</v>
      </c>
      <c r="D8" s="49">
        <v>0.211657</v>
      </c>
      <c r="E8" s="49">
        <v>1.047053</v>
      </c>
      <c r="F8" s="49">
        <v>-1.385633</v>
      </c>
      <c r="G8" s="49">
        <v>0.6435928</v>
      </c>
    </row>
    <row r="9" spans="1:7" ht="12.75">
      <c r="A9" t="s">
        <v>17</v>
      </c>
      <c r="B9" s="49">
        <v>0.3150694</v>
      </c>
      <c r="C9" s="49">
        <v>0.05592907</v>
      </c>
      <c r="D9" s="49">
        <v>-0.1043124</v>
      </c>
      <c r="E9" s="49">
        <v>-0.3884455</v>
      </c>
      <c r="F9" s="49">
        <v>-1.884926</v>
      </c>
      <c r="G9" s="49">
        <v>-0.3103308</v>
      </c>
    </row>
    <row r="10" spans="1:7" ht="12.75">
      <c r="A10" t="s">
        <v>18</v>
      </c>
      <c r="B10" s="49">
        <v>-0.8066823</v>
      </c>
      <c r="C10" s="49">
        <v>-0.2475093</v>
      </c>
      <c r="D10" s="49">
        <v>-0.3438301</v>
      </c>
      <c r="E10" s="49">
        <v>-0.9325085</v>
      </c>
      <c r="F10" s="49">
        <v>-1.492641</v>
      </c>
      <c r="G10" s="49">
        <v>-0.6824444</v>
      </c>
    </row>
    <row r="11" spans="1:7" ht="12.75">
      <c r="A11" t="s">
        <v>19</v>
      </c>
      <c r="B11" s="49">
        <v>1.422686</v>
      </c>
      <c r="C11" s="49">
        <v>1.176705</v>
      </c>
      <c r="D11" s="49">
        <v>1.653822</v>
      </c>
      <c r="E11" s="49">
        <v>0.7750049</v>
      </c>
      <c r="F11" s="49">
        <v>13.17987</v>
      </c>
      <c r="G11" s="49">
        <v>2.828829</v>
      </c>
    </row>
    <row r="12" spans="1:7" ht="12.75">
      <c r="A12" t="s">
        <v>20</v>
      </c>
      <c r="B12" s="49">
        <v>0.3348247</v>
      </c>
      <c r="C12" s="49">
        <v>0.1096603</v>
      </c>
      <c r="D12" s="49">
        <v>0.09925388</v>
      </c>
      <c r="E12" s="49">
        <v>0.00892361</v>
      </c>
      <c r="F12" s="49">
        <v>0.1196013</v>
      </c>
      <c r="G12" s="49">
        <v>0.1169417</v>
      </c>
    </row>
    <row r="13" spans="1:7" ht="12.75">
      <c r="A13" t="s">
        <v>21</v>
      </c>
      <c r="B13" s="49">
        <v>0.02532864</v>
      </c>
      <c r="C13" s="49">
        <v>0.005561156</v>
      </c>
      <c r="D13" s="49">
        <v>0.01803835</v>
      </c>
      <c r="E13" s="49">
        <v>-0.1692777</v>
      </c>
      <c r="F13" s="49">
        <v>-0.1631486</v>
      </c>
      <c r="G13" s="49">
        <v>-0.05309451</v>
      </c>
    </row>
    <row r="14" spans="1:7" ht="12.75">
      <c r="A14" t="s">
        <v>22</v>
      </c>
      <c r="B14" s="49">
        <v>-0.1119665</v>
      </c>
      <c r="C14" s="49">
        <v>0.01792733</v>
      </c>
      <c r="D14" s="49">
        <v>-0.01359263</v>
      </c>
      <c r="E14" s="49">
        <v>-0.05511896</v>
      </c>
      <c r="F14" s="49">
        <v>-0.1404034</v>
      </c>
      <c r="G14" s="49">
        <v>-0.047167</v>
      </c>
    </row>
    <row r="15" spans="1:7" ht="12.75">
      <c r="A15" t="s">
        <v>23</v>
      </c>
      <c r="B15" s="49">
        <v>-0.4267003</v>
      </c>
      <c r="C15" s="49">
        <v>-0.1691048</v>
      </c>
      <c r="D15" s="49">
        <v>-0.1446188</v>
      </c>
      <c r="E15" s="49">
        <v>-0.2405697</v>
      </c>
      <c r="F15" s="49">
        <v>-0.4364683</v>
      </c>
      <c r="G15" s="49">
        <v>-0.2534152</v>
      </c>
    </row>
    <row r="16" spans="1:7" ht="12.75">
      <c r="A16" t="s">
        <v>24</v>
      </c>
      <c r="B16" s="49">
        <v>0.01427364</v>
      </c>
      <c r="C16" s="49">
        <v>-0.01236631</v>
      </c>
      <c r="D16" s="49">
        <v>-0.008354185</v>
      </c>
      <c r="E16" s="49">
        <v>-0.01143483</v>
      </c>
      <c r="F16" s="49">
        <v>-0.004950338</v>
      </c>
      <c r="G16" s="49">
        <v>-0.006321749</v>
      </c>
    </row>
    <row r="17" spans="1:7" ht="12.75">
      <c r="A17" t="s">
        <v>25</v>
      </c>
      <c r="B17" s="49">
        <v>-0.06244744</v>
      </c>
      <c r="C17" s="49">
        <v>-0.04558146</v>
      </c>
      <c r="D17" s="49">
        <v>-0.05232033</v>
      </c>
      <c r="E17" s="49">
        <v>-0.04424704</v>
      </c>
      <c r="F17" s="49">
        <v>-0.03415097</v>
      </c>
      <c r="G17" s="49">
        <v>-0.04780768</v>
      </c>
    </row>
    <row r="18" spans="1:7" ht="12.75">
      <c r="A18" t="s">
        <v>26</v>
      </c>
      <c r="B18" s="49">
        <v>0.0157444</v>
      </c>
      <c r="C18" s="49">
        <v>0.01592055</v>
      </c>
      <c r="D18" s="49">
        <v>0.01673934</v>
      </c>
      <c r="E18" s="49">
        <v>0.05414385</v>
      </c>
      <c r="F18" s="49">
        <v>-0.006452647</v>
      </c>
      <c r="G18" s="49">
        <v>0.022305</v>
      </c>
    </row>
    <row r="19" spans="1:7" ht="12.75">
      <c r="A19" t="s">
        <v>27</v>
      </c>
      <c r="B19" s="49">
        <v>-0.2128382</v>
      </c>
      <c r="C19" s="49">
        <v>-0.1966337</v>
      </c>
      <c r="D19" s="49">
        <v>-0.2195816</v>
      </c>
      <c r="E19" s="49">
        <v>-0.2055061</v>
      </c>
      <c r="F19" s="49">
        <v>-0.1656254</v>
      </c>
      <c r="G19" s="49">
        <v>-0.202509</v>
      </c>
    </row>
    <row r="20" spans="1:7" ht="12.75">
      <c r="A20" t="s">
        <v>28</v>
      </c>
      <c r="B20" s="49">
        <v>0.003649812</v>
      </c>
      <c r="C20" s="49">
        <v>0.001843578</v>
      </c>
      <c r="D20" s="49">
        <v>-0.001521751</v>
      </c>
      <c r="E20" s="49">
        <v>0.0002308864</v>
      </c>
      <c r="F20" s="49">
        <v>-0.0008156769</v>
      </c>
      <c r="G20" s="49">
        <v>0.0005547562</v>
      </c>
    </row>
    <row r="21" spans="1:7" ht="12.75">
      <c r="A21" t="s">
        <v>29</v>
      </c>
      <c r="B21" s="49">
        <v>-171.6632</v>
      </c>
      <c r="C21" s="49">
        <v>66.15967</v>
      </c>
      <c r="D21" s="49">
        <v>94.13156</v>
      </c>
      <c r="E21" s="49">
        <v>-7.942195</v>
      </c>
      <c r="F21" s="49">
        <v>-87.87328</v>
      </c>
      <c r="G21" s="49">
        <v>0.01575437</v>
      </c>
    </row>
    <row r="22" spans="1:7" ht="12.75">
      <c r="A22" t="s">
        <v>30</v>
      </c>
      <c r="B22" s="49">
        <v>116.2712</v>
      </c>
      <c r="C22" s="49">
        <v>43.64697</v>
      </c>
      <c r="D22" s="49">
        <v>14.13908</v>
      </c>
      <c r="E22" s="49">
        <v>-49.68825</v>
      </c>
      <c r="F22" s="49">
        <v>-141.7054</v>
      </c>
      <c r="G22" s="49">
        <v>0</v>
      </c>
    </row>
    <row r="23" spans="1:7" ht="12.75">
      <c r="A23" t="s">
        <v>31</v>
      </c>
      <c r="B23" s="49">
        <v>-1.557314</v>
      </c>
      <c r="C23" s="49">
        <v>-1.1667130000000001</v>
      </c>
      <c r="D23" s="49">
        <v>-0.5957568</v>
      </c>
      <c r="E23" s="49">
        <v>0.1271442</v>
      </c>
      <c r="F23" s="49">
        <v>4.080689</v>
      </c>
      <c r="G23" s="49">
        <v>-0.07615418</v>
      </c>
    </row>
    <row r="24" spans="1:7" ht="12.75">
      <c r="A24" t="s">
        <v>32</v>
      </c>
      <c r="B24" s="49">
        <v>2.809737</v>
      </c>
      <c r="C24" s="49">
        <v>2.158382</v>
      </c>
      <c r="D24" s="49">
        <v>1.852392</v>
      </c>
      <c r="E24" s="49">
        <v>2.63241</v>
      </c>
      <c r="F24" s="49">
        <v>2.004671</v>
      </c>
      <c r="G24" s="49">
        <v>2.272954</v>
      </c>
    </row>
    <row r="25" spans="1:7" ht="12.75">
      <c r="A25" t="s">
        <v>33</v>
      </c>
      <c r="B25" s="49">
        <v>-0.3953579</v>
      </c>
      <c r="C25" s="49">
        <v>0.07147745</v>
      </c>
      <c r="D25" s="49">
        <v>-0.4177359</v>
      </c>
      <c r="E25" s="49">
        <v>0.2237476</v>
      </c>
      <c r="F25" s="49">
        <v>-1.536389</v>
      </c>
      <c r="G25" s="49">
        <v>-0.2914069</v>
      </c>
    </row>
    <row r="26" spans="1:7" ht="12.75">
      <c r="A26" t="s">
        <v>34</v>
      </c>
      <c r="B26" s="49">
        <v>0.7728568</v>
      </c>
      <c r="C26" s="49">
        <v>-0.654991</v>
      </c>
      <c r="D26" s="49">
        <v>0.07300241</v>
      </c>
      <c r="E26" s="49">
        <v>0.6903741</v>
      </c>
      <c r="F26" s="49">
        <v>1.805791</v>
      </c>
      <c r="G26" s="49">
        <v>0.3787191</v>
      </c>
    </row>
    <row r="27" spans="1:7" ht="12.75">
      <c r="A27" t="s">
        <v>35</v>
      </c>
      <c r="B27" s="49">
        <v>0.06317202</v>
      </c>
      <c r="C27" s="49">
        <v>0.003410483</v>
      </c>
      <c r="D27" s="49">
        <v>0.1463679</v>
      </c>
      <c r="E27" s="49">
        <v>-0.02566023</v>
      </c>
      <c r="F27" s="49">
        <v>0.09140649</v>
      </c>
      <c r="G27" s="49">
        <v>0.05118483</v>
      </c>
    </row>
    <row r="28" spans="1:7" ht="12.75">
      <c r="A28" t="s">
        <v>36</v>
      </c>
      <c r="B28" s="49">
        <v>0.4472165</v>
      </c>
      <c r="C28" s="49">
        <v>-0.1288471</v>
      </c>
      <c r="D28" s="49">
        <v>-0.1130985</v>
      </c>
      <c r="E28" s="49">
        <v>0.0629777</v>
      </c>
      <c r="F28" s="49">
        <v>0.1344825</v>
      </c>
      <c r="G28" s="49">
        <v>0.03979432</v>
      </c>
    </row>
    <row r="29" spans="1:7" ht="12.75">
      <c r="A29" t="s">
        <v>37</v>
      </c>
      <c r="B29" s="49">
        <v>0.09960086</v>
      </c>
      <c r="C29" s="49">
        <v>0.009089924</v>
      </c>
      <c r="D29" s="49">
        <v>-0.06016801</v>
      </c>
      <c r="E29" s="49">
        <v>0.001478645</v>
      </c>
      <c r="F29" s="49">
        <v>-0.1145187</v>
      </c>
      <c r="G29" s="49">
        <v>-0.01271095</v>
      </c>
    </row>
    <row r="30" spans="1:7" ht="12.75">
      <c r="A30" t="s">
        <v>38</v>
      </c>
      <c r="B30" s="49">
        <v>-0.02987487</v>
      </c>
      <c r="C30" s="49">
        <v>-0.04624845</v>
      </c>
      <c r="D30" s="49">
        <v>0.01783393</v>
      </c>
      <c r="E30" s="49">
        <v>-0.02211654</v>
      </c>
      <c r="F30" s="49">
        <v>0.4297839</v>
      </c>
      <c r="G30" s="49">
        <v>0.04072504</v>
      </c>
    </row>
    <row r="31" spans="1:7" ht="12.75">
      <c r="A31" t="s">
        <v>39</v>
      </c>
      <c r="B31" s="49">
        <v>0.01358705</v>
      </c>
      <c r="C31" s="49">
        <v>0.007023896</v>
      </c>
      <c r="D31" s="49">
        <v>-0.01127644</v>
      </c>
      <c r="E31" s="49">
        <v>-0.01597496</v>
      </c>
      <c r="F31" s="49">
        <v>-0.05126187</v>
      </c>
      <c r="G31" s="49">
        <v>-0.009717203</v>
      </c>
    </row>
    <row r="32" spans="1:7" ht="12.75">
      <c r="A32" t="s">
        <v>40</v>
      </c>
      <c r="B32" s="49">
        <v>0.06581882</v>
      </c>
      <c r="C32" s="49">
        <v>-0.03013077</v>
      </c>
      <c r="D32" s="49">
        <v>-0.006878332</v>
      </c>
      <c r="E32" s="49">
        <v>0.00415793</v>
      </c>
      <c r="F32" s="49">
        <v>0.02952919</v>
      </c>
      <c r="G32" s="49">
        <v>0.005583612</v>
      </c>
    </row>
    <row r="33" spans="1:7" ht="12.75">
      <c r="A33" t="s">
        <v>41</v>
      </c>
      <c r="B33" s="49">
        <v>0.1747101</v>
      </c>
      <c r="C33" s="49">
        <v>0.09994461</v>
      </c>
      <c r="D33" s="49">
        <v>0.1099296</v>
      </c>
      <c r="E33" s="49">
        <v>0.1201087</v>
      </c>
      <c r="F33" s="49">
        <v>0.08552168</v>
      </c>
      <c r="G33" s="49">
        <v>0.1161321</v>
      </c>
    </row>
    <row r="34" spans="1:7" ht="12.75">
      <c r="A34" t="s">
        <v>42</v>
      </c>
      <c r="B34" s="49">
        <v>-0.02511497</v>
      </c>
      <c r="C34" s="49">
        <v>-0.02326556</v>
      </c>
      <c r="D34" s="49">
        <v>-0.007115281</v>
      </c>
      <c r="E34" s="49">
        <v>0.005028275</v>
      </c>
      <c r="F34" s="49">
        <v>-0.002669709</v>
      </c>
      <c r="G34" s="49">
        <v>-0.01010732</v>
      </c>
    </row>
    <row r="35" spans="1:7" ht="12.75">
      <c r="A35" t="s">
        <v>43</v>
      </c>
      <c r="B35" s="49">
        <v>-0.005008215</v>
      </c>
      <c r="C35" s="49">
        <v>-0.0003030863</v>
      </c>
      <c r="D35" s="49">
        <v>-0.006704827</v>
      </c>
      <c r="E35" s="49">
        <v>-0.004253707</v>
      </c>
      <c r="F35" s="49">
        <v>-0.0009981098</v>
      </c>
      <c r="G35" s="49">
        <v>-0.003568358</v>
      </c>
    </row>
    <row r="36" spans="1:6" ht="12.75">
      <c r="A36" t="s">
        <v>44</v>
      </c>
      <c r="B36" s="49">
        <v>22.75391</v>
      </c>
      <c r="C36" s="49">
        <v>22.76001</v>
      </c>
      <c r="D36" s="49">
        <v>22.77832</v>
      </c>
      <c r="E36" s="49">
        <v>22.78442</v>
      </c>
      <c r="F36" s="49">
        <v>22.79663</v>
      </c>
    </row>
    <row r="37" spans="1:6" ht="12.75">
      <c r="A37" t="s">
        <v>45</v>
      </c>
      <c r="B37" s="49">
        <v>-0.2110799</v>
      </c>
      <c r="C37" s="49">
        <v>-0.07425944</v>
      </c>
      <c r="D37" s="49">
        <v>-0.02085368</v>
      </c>
      <c r="E37" s="49">
        <v>0.01678467</v>
      </c>
      <c r="F37" s="49">
        <v>0.06154378</v>
      </c>
    </row>
    <row r="38" spans="1:7" ht="12.75">
      <c r="A38" t="s">
        <v>55</v>
      </c>
      <c r="B38" s="49">
        <v>5.390219E-05</v>
      </c>
      <c r="C38" s="49">
        <v>0</v>
      </c>
      <c r="D38" s="49">
        <v>-9.90123E-05</v>
      </c>
      <c r="E38" s="49">
        <v>8.064737E-05</v>
      </c>
      <c r="F38" s="49">
        <v>-3.2001E-05</v>
      </c>
      <c r="G38" s="49">
        <v>0.0002664242</v>
      </c>
    </row>
    <row r="39" spans="1:7" ht="12.75">
      <c r="A39" t="s">
        <v>56</v>
      </c>
      <c r="B39" s="49">
        <v>0.0002912007</v>
      </c>
      <c r="C39" s="49">
        <v>-0.0001124869</v>
      </c>
      <c r="D39" s="49">
        <v>-0.0001598837</v>
      </c>
      <c r="E39" s="49">
        <v>1.390245E-05</v>
      </c>
      <c r="F39" s="49">
        <v>0.0001489311</v>
      </c>
      <c r="G39" s="49">
        <v>0.001128539</v>
      </c>
    </row>
    <row r="40" spans="2:5" ht="12.75">
      <c r="B40" t="s">
        <v>46</v>
      </c>
      <c r="C40" t="s">
        <v>47</v>
      </c>
      <c r="D40" t="s">
        <v>48</v>
      </c>
      <c r="E40">
        <v>3.117553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5.3902192631090434E-05</v>
      </c>
      <c r="C50">
        <f>-0.017/(C7*C7+C22*C22)*(C21*C22+C6*C7)</f>
        <v>3.543633639335229E-06</v>
      </c>
      <c r="D50">
        <f>-0.017/(D7*D7+D22*D22)*(D21*D22+D6*D7)</f>
        <v>-9.901229578272368E-05</v>
      </c>
      <c r="E50">
        <f>-0.017/(E7*E7+E22*E22)*(E21*E22+E6*E7)</f>
        <v>8.06473801379172E-05</v>
      </c>
      <c r="F50">
        <f>-0.017/(F7*F7+F22*F22)*(F21*F22+F6*F7)</f>
        <v>-3.2000990176234956E-05</v>
      </c>
      <c r="G50">
        <f>(B50*B$4+C50*C$4+D50*D$4+E50*E$4+F50*F$4)/SUM(B$4:F$4)</f>
        <v>9.696827745100965E-09</v>
      </c>
    </row>
    <row r="51" spans="1:7" ht="12.75">
      <c r="A51" t="s">
        <v>59</v>
      </c>
      <c r="B51">
        <f>-0.017/(B7*B7+B22*B22)*(B21*B7-B6*B22)</f>
        <v>0.00029120071273801523</v>
      </c>
      <c r="C51">
        <f>-0.017/(C7*C7+C22*C22)*(C21*C7-C6*C22)</f>
        <v>-0.00011248690588711473</v>
      </c>
      <c r="D51">
        <f>-0.017/(D7*D7+D22*D22)*(D21*D7-D6*D22)</f>
        <v>-0.00015988365772289445</v>
      </c>
      <c r="E51">
        <f>-0.017/(E7*E7+E22*E22)*(E21*E7-E6*E22)</f>
        <v>1.3902454218613788E-05</v>
      </c>
      <c r="F51">
        <f>-0.017/(F7*F7+F22*F22)*(F21*F7-F6*F22)</f>
        <v>0.00014893110468866807</v>
      </c>
      <c r="G51">
        <f>(B51*B$4+C51*C$4+D51*D$4+E51*E$4+F51*F$4)/SUM(B$4:F$4)</f>
        <v>-5.270849249677376E-08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10000.0722479302</v>
      </c>
      <c r="C62">
        <f>C7+(2/0.017)*(C8*C50-C23*C51)</f>
        <v>9999.984720540871</v>
      </c>
      <c r="D62">
        <f>D7+(2/0.017)*(D8*D50-D23*D51)</f>
        <v>9999.986328420966</v>
      </c>
      <c r="E62">
        <f>E7+(2/0.017)*(E8*E50-E23*E51)</f>
        <v>10000.009726407634</v>
      </c>
      <c r="F62">
        <f>F7+(2/0.017)*(F8*F50-F23*F51)</f>
        <v>9999.93371765969</v>
      </c>
    </row>
    <row r="63" spans="1:6" ht="12.75">
      <c r="A63" t="s">
        <v>67</v>
      </c>
      <c r="B63">
        <f>B8+(3/0.017)*(B9*B50-B24*B51)</f>
        <v>2.8383852084384573</v>
      </c>
      <c r="C63">
        <f>C8+(3/0.017)*(C9*C50-C24*C51)</f>
        <v>0.42794621853581966</v>
      </c>
      <c r="D63">
        <f>D8+(3/0.017)*(D9*D50-D24*D51)</f>
        <v>0.26574442682927657</v>
      </c>
      <c r="E63">
        <f>E8+(3/0.017)*(E9*E50-E24*E51)</f>
        <v>1.0350663991627675</v>
      </c>
      <c r="F63">
        <f>F8+(3/0.017)*(F9*F50-F24*F51)</f>
        <v>-1.4276750649691305</v>
      </c>
    </row>
    <row r="64" spans="1:6" ht="12.75">
      <c r="A64" t="s">
        <v>68</v>
      </c>
      <c r="B64">
        <f>B9+(4/0.017)*(B10*B50-B25*B51)</f>
        <v>0.3319274135388033</v>
      </c>
      <c r="C64">
        <f>C9+(4/0.017)*(C10*C50-C25*C51)</f>
        <v>0.05761452762580532</v>
      </c>
      <c r="D64">
        <f>D9+(4/0.017)*(D10*D50-D25*D51)</f>
        <v>-0.11201727908093219</v>
      </c>
      <c r="E64">
        <f>E9+(4/0.017)*(E10*E50-E25*E51)</f>
        <v>-0.40687256076396794</v>
      </c>
      <c r="F64">
        <f>F9+(4/0.017)*(F10*F50-F25*F51)</f>
        <v>-1.8198478585931381</v>
      </c>
    </row>
    <row r="65" spans="1:6" ht="12.75">
      <c r="A65" t="s">
        <v>69</v>
      </c>
      <c r="B65">
        <f>B10+(5/0.017)*(B11*B50-B26*B51)</f>
        <v>-0.850320698876137</v>
      </c>
      <c r="C65">
        <f>C10+(5/0.017)*(C11*C50-C26*C51)</f>
        <v>-0.2679528586918627</v>
      </c>
      <c r="D65">
        <f>D10+(5/0.017)*(D11*D50-D26*D51)</f>
        <v>-0.38855857667723215</v>
      </c>
      <c r="E65">
        <f>E10+(5/0.017)*(E11*E50-E26*E51)</f>
        <v>-0.9169484351587994</v>
      </c>
      <c r="F65">
        <f>F10+(5/0.017)*(F11*F50-F26*F51)</f>
        <v>-1.695790217312032</v>
      </c>
    </row>
    <row r="66" spans="1:6" ht="12.75">
      <c r="A66" t="s">
        <v>70</v>
      </c>
      <c r="B66">
        <f>B11+(6/0.017)*(B12*B50-B27*B51)</f>
        <v>1.4225631934922165</v>
      </c>
      <c r="C66">
        <f>C11+(6/0.017)*(C12*C50-C27*C51)</f>
        <v>1.1769775519793753</v>
      </c>
      <c r="D66">
        <f>D11+(6/0.017)*(D12*D50-D27*D51)</f>
        <v>1.6586129931886149</v>
      </c>
      <c r="E66">
        <f>E11+(6/0.017)*(E12*E50-E27*E51)</f>
        <v>0.7753848079790658</v>
      </c>
      <c r="F66">
        <f>F11+(6/0.017)*(F12*F50-F27*F51)</f>
        <v>13.173714483685488</v>
      </c>
    </row>
    <row r="67" spans="1:6" ht="12.75">
      <c r="A67" t="s">
        <v>71</v>
      </c>
      <c r="B67">
        <f>B12+(7/0.017)*(B13*B50-B28*B51)</f>
        <v>0.2817628493993612</v>
      </c>
      <c r="C67">
        <f>C12+(7/0.017)*(C13*C50-C28*C51)</f>
        <v>0.10370045680091958</v>
      </c>
      <c r="D67">
        <f>D12+(7/0.017)*(D13*D50-D28*D51)</f>
        <v>0.0910726834023391</v>
      </c>
      <c r="E67">
        <f>E12+(7/0.017)*(E13*E50-E28*E51)</f>
        <v>0.0029417609833699235</v>
      </c>
      <c r="F67">
        <f>F12+(7/0.017)*(F13*F50-F28*F51)</f>
        <v>0.11350400742452993</v>
      </c>
    </row>
    <row r="68" spans="1:6" ht="12.75">
      <c r="A68" t="s">
        <v>72</v>
      </c>
      <c r="B68">
        <f>B13+(8/0.017)*(B14*B50-B29*B51)</f>
        <v>0.00883966057762435</v>
      </c>
      <c r="C68">
        <f>C13+(8/0.017)*(C14*C50-C29*C51)</f>
        <v>0.006072226736546112</v>
      </c>
      <c r="D68">
        <f>D13+(8/0.017)*(D14*D50-D29*D51)</f>
        <v>0.014144682228384676</v>
      </c>
      <c r="E68">
        <f>E13+(8/0.017)*(E14*E50-E29*E51)</f>
        <v>-0.1713792324773387</v>
      </c>
      <c r="F68">
        <f>F13+(8/0.017)*(F14*F50-F29*F51)</f>
        <v>-0.15300815561288464</v>
      </c>
    </row>
    <row r="69" spans="1:6" ht="12.75">
      <c r="A69" t="s">
        <v>73</v>
      </c>
      <c r="B69">
        <f>B14+(9/0.017)*(B15*B50-B30*B51)</f>
        <v>-0.1195373520567351</v>
      </c>
      <c r="C69">
        <f>C14+(9/0.017)*(C15*C50-C30*C51)</f>
        <v>0.014855899735067533</v>
      </c>
      <c r="D69">
        <f>D14+(9/0.017)*(D15*D50-D30*D51)</f>
        <v>-0.0045024217498912025</v>
      </c>
      <c r="E69">
        <f>E14+(9/0.017)*(E15*E50-E30*E51)</f>
        <v>-0.06522746451450971</v>
      </c>
      <c r="F69">
        <f>F14+(9/0.017)*(F15*F50-F30*F51)</f>
        <v>-0.16689557405969382</v>
      </c>
    </row>
    <row r="70" spans="1:6" ht="12.75">
      <c r="A70" t="s">
        <v>74</v>
      </c>
      <c r="B70">
        <f>B15+(10/0.017)*(B16*B50-B31*B51)</f>
        <v>-0.4285751106771648</v>
      </c>
      <c r="C70">
        <f>C15+(10/0.017)*(C16*C50-C31*C51)</f>
        <v>-0.16866581490811622</v>
      </c>
      <c r="D70">
        <f>D15+(10/0.017)*(D16*D50-D31*D51)</f>
        <v>-0.14519277143355833</v>
      </c>
      <c r="E70">
        <f>E15+(10/0.017)*(E16*E50-E31*E51)</f>
        <v>-0.24098152231281075</v>
      </c>
      <c r="F70">
        <f>F15+(10/0.017)*(F16*F50-F31*F51)</f>
        <v>-0.43188423962046235</v>
      </c>
    </row>
    <row r="71" spans="1:6" ht="12.75">
      <c r="A71" t="s">
        <v>75</v>
      </c>
      <c r="B71">
        <f>B16+(11/0.017)*(B17*B50-B32*B51)</f>
        <v>-0.0003062396231476201</v>
      </c>
      <c r="C71">
        <f>C16+(11/0.017)*(C17*C50-C32*C51)</f>
        <v>-0.014663913054535615</v>
      </c>
      <c r="D71">
        <f>D16+(11/0.017)*(D17*D50-D32*D51)</f>
        <v>-0.005713781811035879</v>
      </c>
      <c r="E71">
        <f>E16+(11/0.017)*(E17*E50-E32*E51)</f>
        <v>-0.01378120330291736</v>
      </c>
      <c r="F71">
        <f>F16+(11/0.017)*(F17*F50-F32*F51)</f>
        <v>-0.007088835079388791</v>
      </c>
    </row>
    <row r="72" spans="1:6" ht="12.75">
      <c r="A72" t="s">
        <v>76</v>
      </c>
      <c r="B72">
        <f>B17+(12/0.017)*(B18*B50-B33*B51)</f>
        <v>-0.09776065032531928</v>
      </c>
      <c r="C72">
        <f>C17+(12/0.017)*(C18*C50-C33*C51)</f>
        <v>-0.037605782445507455</v>
      </c>
      <c r="D72">
        <f>D17+(12/0.017)*(D18*D50-D33*D51)</f>
        <v>-0.04108370925407497</v>
      </c>
      <c r="E72">
        <f>E17+(12/0.017)*(E18*E50-E33*E51)</f>
        <v>-0.04234344897641895</v>
      </c>
      <c r="F72">
        <f>F17+(12/0.017)*(F18*F50-F33*F51)</f>
        <v>-0.04299592095339275</v>
      </c>
    </row>
    <row r="73" spans="1:6" ht="12.75">
      <c r="A73" t="s">
        <v>77</v>
      </c>
      <c r="B73">
        <f>B18+(13/0.017)*(B19*B50-B34*B51)</f>
        <v>0.012564027624330065</v>
      </c>
      <c r="C73">
        <f>C18+(13/0.017)*(C19*C50-C34*C51)</f>
        <v>0.013386415148410961</v>
      </c>
      <c r="D73">
        <f>D18+(13/0.017)*(D19*D50-D34*D51)</f>
        <v>0.03249508089901691</v>
      </c>
      <c r="E73">
        <f>E18+(13/0.017)*(E19*E50-E34*E51)</f>
        <v>0.041416518170911173</v>
      </c>
      <c r="F73">
        <f>F18+(13/0.017)*(F19*F50-F34*F51)</f>
        <v>-0.0020955214931923866</v>
      </c>
    </row>
    <row r="74" spans="1:6" ht="12.75">
      <c r="A74" t="s">
        <v>78</v>
      </c>
      <c r="B74">
        <f>B19+(14/0.017)*(B20*B50-B35*B51)</f>
        <v>-0.21147515287891114</v>
      </c>
      <c r="C74">
        <f>C19+(14/0.017)*(C20*C50-C35*C51)</f>
        <v>-0.19665639669712984</v>
      </c>
      <c r="D74">
        <f>D19+(14/0.017)*(D20*D50-D35*D51)</f>
        <v>-0.22034033428650315</v>
      </c>
      <c r="E74">
        <f>E19+(14/0.017)*(E20*E50-E35*E51)</f>
        <v>-0.20544206453521474</v>
      </c>
      <c r="F74">
        <f>F19+(14/0.017)*(F20*F50-F35*F51)</f>
        <v>-0.16548148653587655</v>
      </c>
    </row>
    <row r="75" spans="1:6" ht="12.75">
      <c r="A75" t="s">
        <v>79</v>
      </c>
      <c r="B75" s="49">
        <f>B20</f>
        <v>0.003649812</v>
      </c>
      <c r="C75" s="49">
        <f>C20</f>
        <v>0.001843578</v>
      </c>
      <c r="D75" s="49">
        <f>D20</f>
        <v>-0.001521751</v>
      </c>
      <c r="E75" s="49">
        <f>E20</f>
        <v>0.0002308864</v>
      </c>
      <c r="F75" s="49">
        <f>F20</f>
        <v>-0.0008156769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116.36340826538641</v>
      </c>
      <c r="C82">
        <f>C22+(2/0.017)*(C8*C51+C23*C50)</f>
        <v>43.64138773101923</v>
      </c>
      <c r="D82">
        <f>D22+(2/0.017)*(D8*D51+D23*D50)</f>
        <v>14.142038441547472</v>
      </c>
      <c r="E82">
        <f>E22+(2/0.017)*(E8*E51+E23*E50)</f>
        <v>-49.68533112317333</v>
      </c>
      <c r="F82">
        <f>F22+(2/0.017)*(F8*F51+F23*F50)</f>
        <v>-141.74504116964522</v>
      </c>
    </row>
    <row r="83" spans="1:6" ht="12.75">
      <c r="A83" t="s">
        <v>82</v>
      </c>
      <c r="B83">
        <f>B23+(3/0.017)*(B9*B51+B24*B50)</f>
        <v>-1.514396455495534</v>
      </c>
      <c r="C83">
        <f>C23+(3/0.017)*(C9*C51+C24*C50)</f>
        <v>-1.1664734893479487</v>
      </c>
      <c r="D83">
        <f>D23+(3/0.017)*(D9*D51+D24*D50)</f>
        <v>-0.6251800476267702</v>
      </c>
      <c r="E83">
        <f>E23+(3/0.017)*(E9*E51+E24*E50)</f>
        <v>0.1636553689709432</v>
      </c>
      <c r="F83">
        <f>F23+(3/0.017)*(F9*F51+F24*F50)</f>
        <v>4.019828605574004</v>
      </c>
    </row>
    <row r="84" spans="1:6" ht="12.75">
      <c r="A84" t="s">
        <v>83</v>
      </c>
      <c r="B84">
        <f>B24+(4/0.017)*(B10*B51+B25*B50)</f>
        <v>2.749450619200667</v>
      </c>
      <c r="C84">
        <f>C24+(4/0.017)*(C10*C51+C25*C50)</f>
        <v>2.1649925518191906</v>
      </c>
      <c r="D84">
        <f>D24+(4/0.017)*(D10*D51+D25*D50)</f>
        <v>1.875058777532492</v>
      </c>
      <c r="E84">
        <f>E24+(4/0.017)*(E10*E51+E25*E50)</f>
        <v>2.633605412005277</v>
      </c>
      <c r="F84">
        <f>F24+(4/0.017)*(F10*F51+F25*F50)</f>
        <v>1.9639334226499476</v>
      </c>
    </row>
    <row r="85" spans="1:6" ht="12.75">
      <c r="A85" t="s">
        <v>84</v>
      </c>
      <c r="B85">
        <f>B25+(5/0.017)*(B11*B51+B26*B50)</f>
        <v>-0.26125617843757526</v>
      </c>
      <c r="C85">
        <f>C25+(5/0.017)*(C11*C51+C26*C50)</f>
        <v>0.03186422860795319</v>
      </c>
      <c r="D85">
        <f>D25+(5/0.017)*(D11*D51+D26*D50)</f>
        <v>-0.497632149057166</v>
      </c>
      <c r="E85">
        <f>E25+(5/0.017)*(E11*E51+E26*E50)</f>
        <v>0.24329210959456582</v>
      </c>
      <c r="F85">
        <f>F25+(5/0.017)*(F11*F51+F26*F50)</f>
        <v>-0.9760638533230288</v>
      </c>
    </row>
    <row r="86" spans="1:6" ht="12.75">
      <c r="A86" t="s">
        <v>85</v>
      </c>
      <c r="B86">
        <f>B26+(6/0.017)*(B12*B51+B27*B50)</f>
        <v>0.8084707888258449</v>
      </c>
      <c r="C86">
        <f>C26+(6/0.017)*(C12*C51+C27*C50)</f>
        <v>-0.6593403867094239</v>
      </c>
      <c r="D86">
        <f>D26+(6/0.017)*(D12*D51+D27*D50)</f>
        <v>0.062286658758063995</v>
      </c>
      <c r="E86">
        <f>E26+(6/0.017)*(E12*E51+E27*E50)</f>
        <v>0.6896874987375012</v>
      </c>
      <c r="F86">
        <f>F26+(6/0.017)*(F12*F51+F27*F50)</f>
        <v>1.811045325485647</v>
      </c>
    </row>
    <row r="87" spans="1:6" ht="12.75">
      <c r="A87" t="s">
        <v>86</v>
      </c>
      <c r="B87">
        <f>B27+(7/0.017)*(B13*B51+B28*B50)</f>
        <v>0.0761350597447298</v>
      </c>
      <c r="C87">
        <f>C27+(7/0.017)*(C13*C51+C28*C50)</f>
        <v>0.002964894232564443</v>
      </c>
      <c r="D87">
        <f>D27+(7/0.017)*(D13*D51+D28*D50)</f>
        <v>0.1497913549000633</v>
      </c>
      <c r="E87">
        <f>E27+(7/0.017)*(E13*E51+E28*E50)</f>
        <v>-0.024537919572740804</v>
      </c>
      <c r="F87">
        <f>F27+(7/0.017)*(F13*F51+F28*F50)</f>
        <v>0.079629412310912</v>
      </c>
    </row>
    <row r="88" spans="1:6" ht="12.75">
      <c r="A88" t="s">
        <v>87</v>
      </c>
      <c r="B88">
        <f>B28+(8/0.017)*(B14*B51+B29*B50)</f>
        <v>0.4343995494772524</v>
      </c>
      <c r="C88">
        <f>C28+(8/0.017)*(C14*C51+C29*C50)</f>
        <v>-0.12978092518684792</v>
      </c>
      <c r="D88">
        <f>D28+(8/0.017)*(D14*D51+D29*D50)</f>
        <v>-0.10927232955046974</v>
      </c>
      <c r="E88">
        <f>E28+(8/0.017)*(E14*E51+E29*E50)</f>
        <v>0.06267321060114185</v>
      </c>
      <c r="F88">
        <f>F28+(8/0.017)*(F14*F51+F29*F50)</f>
        <v>0.1263668662727766</v>
      </c>
    </row>
    <row r="89" spans="1:6" ht="12.75">
      <c r="A89" t="s">
        <v>88</v>
      </c>
      <c r="B89">
        <f>B29+(9/0.017)*(B15*B51+B30*B50)</f>
        <v>0.03296604986189157</v>
      </c>
      <c r="C89">
        <f>C29+(9/0.017)*(C15*C51+C30*C50)</f>
        <v>0.019073670672661774</v>
      </c>
      <c r="D89">
        <f>D29+(9/0.017)*(D15*D51+D30*D50)</f>
        <v>-0.04886167827609965</v>
      </c>
      <c r="E89">
        <f>E29+(9/0.017)*(E15*E51+E30*E50)</f>
        <v>-0.001236258073185879</v>
      </c>
      <c r="F89">
        <f>F29+(9/0.017)*(F15*F51+F30*F50)</f>
        <v>-0.15621369694008824</v>
      </c>
    </row>
    <row r="90" spans="1:6" ht="12.75">
      <c r="A90" t="s">
        <v>89</v>
      </c>
      <c r="B90">
        <f>B30+(10/0.017)*(B16*B51+B31*B50)</f>
        <v>-0.026999066513085826</v>
      </c>
      <c r="C90">
        <f>C30+(10/0.017)*(C16*C51+C31*C50)</f>
        <v>-0.04541554525689078</v>
      </c>
      <c r="D90">
        <f>D30+(10/0.017)*(D16*D51+D31*D50)</f>
        <v>0.01927640286338228</v>
      </c>
      <c r="E90">
        <f>E30+(10/0.017)*(E16*E51+E31*E50)</f>
        <v>-0.022967899336694502</v>
      </c>
      <c r="F90">
        <f>F30+(10/0.017)*(F16*F51+F31*F50)</f>
        <v>0.4303151772302136</v>
      </c>
    </row>
    <row r="91" spans="1:6" ht="12.75">
      <c r="A91" t="s">
        <v>90</v>
      </c>
      <c r="B91">
        <f>B31+(11/0.017)*(B17*B51+B32*B50)</f>
        <v>0.0041160756738231104</v>
      </c>
      <c r="C91">
        <f>C31+(11/0.017)*(C17*C51+C32*C50)</f>
        <v>0.010272483935395784</v>
      </c>
      <c r="D91">
        <f>D31+(11/0.017)*(D17*D51+D32*D50)</f>
        <v>-0.005423013121318163</v>
      </c>
      <c r="E91">
        <f>E31+(11/0.017)*(E17*E51+E32*E50)</f>
        <v>-0.016156017597219737</v>
      </c>
      <c r="F91">
        <f>F31+(11/0.017)*(F17*F51+F32*F50)</f>
        <v>-0.05516434971066524</v>
      </c>
    </row>
    <row r="92" spans="1:6" ht="12.75">
      <c r="A92" t="s">
        <v>91</v>
      </c>
      <c r="B92">
        <f>B32+(12/0.017)*(B18*B51+B33*B50)</f>
        <v>0.07570261150571493</v>
      </c>
      <c r="C92">
        <f>C32+(12/0.017)*(C18*C51+C33*C50)</f>
        <v>-0.03114490152526226</v>
      </c>
      <c r="D92">
        <f>D32+(12/0.017)*(D18*D51+D33*D50)</f>
        <v>-0.016450611278266112</v>
      </c>
      <c r="E92">
        <f>E32+(12/0.017)*(E18*E51+E33*E50)</f>
        <v>0.011526766034787446</v>
      </c>
      <c r="F92">
        <f>F32+(12/0.017)*(F18*F51+F33*F50)</f>
        <v>0.026918993561827437</v>
      </c>
    </row>
    <row r="93" spans="1:6" ht="12.75">
      <c r="A93" t="s">
        <v>92</v>
      </c>
      <c r="B93">
        <f>B33+(13/0.017)*(B19*B51+B34*B50)</f>
        <v>0.1262794507439045</v>
      </c>
      <c r="C93">
        <f>C33+(13/0.017)*(C19*C51+C34*C50)</f>
        <v>0.11679587673565031</v>
      </c>
      <c r="D93">
        <f>D33+(13/0.017)*(D19*D51+D34*D50)</f>
        <v>0.13731525446392537</v>
      </c>
      <c r="E93">
        <f>E33+(13/0.017)*(E19*E51+E34*E50)</f>
        <v>0.11823400675059251</v>
      </c>
      <c r="F93">
        <f>F33+(13/0.017)*(F19*F51+F34*F50)</f>
        <v>0.06672418435792579</v>
      </c>
    </row>
    <row r="94" spans="1:6" ht="12.75">
      <c r="A94" t="s">
        <v>93</v>
      </c>
      <c r="B94">
        <f>B34+(14/0.017)*(B20*B51+B35*B50)</f>
        <v>-0.024462014870277306</v>
      </c>
      <c r="C94">
        <f>C34+(14/0.017)*(C20*C51+C35*C50)</f>
        <v>-0.023437226692062236</v>
      </c>
      <c r="D94">
        <f>D34+(14/0.017)*(D20*D51+D35*D50)</f>
        <v>-0.006368205234019265</v>
      </c>
      <c r="E94">
        <f>E34+(14/0.017)*(E20*E51+E35*E50)</f>
        <v>0.004748406404149372</v>
      </c>
      <c r="F94">
        <f>F34+(14/0.017)*(F20*F51+F35*F50)</f>
        <v>-0.0027434471316670557</v>
      </c>
    </row>
    <row r="95" spans="1:6" ht="12.75">
      <c r="A95" t="s">
        <v>94</v>
      </c>
      <c r="B95" s="49">
        <f>B35</f>
        <v>-0.005008215</v>
      </c>
      <c r="C95" s="49">
        <f>C35</f>
        <v>-0.0003030863</v>
      </c>
      <c r="D95" s="49">
        <f>D35</f>
        <v>-0.006704827</v>
      </c>
      <c r="E95" s="49">
        <f>E35</f>
        <v>-0.004253707</v>
      </c>
      <c r="F95" s="49">
        <f>F35</f>
        <v>-0.0009981098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2.838364701840971</v>
      </c>
      <c r="C103">
        <f>C63*10000/C62</f>
        <v>0.4279468724154943</v>
      </c>
      <c r="D103">
        <f>D63*10000/D62</f>
        <v>0.2657447901443667</v>
      </c>
      <c r="E103">
        <f>E63*10000/E62</f>
        <v>1.0350653924159743</v>
      </c>
      <c r="F103">
        <f>F63*10000/F62</f>
        <v>-1.4276845279963046</v>
      </c>
      <c r="G103">
        <f>AVERAGE(C103:E103)</f>
        <v>0.5762523516586118</v>
      </c>
      <c r="H103">
        <f>STDEV(C103:E103)</f>
        <v>0.4055359831753963</v>
      </c>
      <c r="I103">
        <f>(B103*B4+C103*C4+D103*D4+E103*E4+F103*F4)/SUM(B4:F4)</f>
        <v>0.6377372556103725</v>
      </c>
      <c r="K103">
        <f>(LN(H103)+LN(H123))/2-LN(K114*K115^3)</f>
        <v>-4.530888788798595</v>
      </c>
    </row>
    <row r="104" spans="1:11" ht="12.75">
      <c r="A104" t="s">
        <v>68</v>
      </c>
      <c r="B104">
        <f>B64*10000/B62</f>
        <v>0.3319250154492685</v>
      </c>
      <c r="C104">
        <f>C64*10000/C62</f>
        <v>0.05761461565782183</v>
      </c>
      <c r="D104">
        <f>D64*10000/D62</f>
        <v>-0.11201743222644998</v>
      </c>
      <c r="E104">
        <f>E64*10000/E62</f>
        <v>-0.40687216502351475</v>
      </c>
      <c r="F104">
        <f>F64*10000/F62</f>
        <v>-1.8198599210505986</v>
      </c>
      <c r="G104">
        <f>AVERAGE(C104:E104)</f>
        <v>-0.15375832719738097</v>
      </c>
      <c r="H104">
        <f>STDEV(C104:E104)</f>
        <v>0.2350398244801479</v>
      </c>
      <c r="I104">
        <f>(B104*B4+C104*C4+D104*D4+E104*E4+F104*F4)/SUM(B4:F4)</f>
        <v>-0.30517740095197077</v>
      </c>
      <c r="K104">
        <f>(LN(H104)+LN(H124))/2-LN(K114*K115^4)</f>
        <v>-4.491408993261949</v>
      </c>
    </row>
    <row r="105" spans="1:11" ht="12.75">
      <c r="A105" t="s">
        <v>69</v>
      </c>
      <c r="B105">
        <f>B65*10000/B62</f>
        <v>-0.8503145555294714</v>
      </c>
      <c r="C105">
        <f>C65*10000/C62</f>
        <v>-0.2679532681099635</v>
      </c>
      <c r="D105">
        <f>D65*10000/D62</f>
        <v>-0.3885591078988875</v>
      </c>
      <c r="E105">
        <f>E65*10000/E62</f>
        <v>-0.916947543298241</v>
      </c>
      <c r="F105">
        <f>F65*10000/F62</f>
        <v>-1.6958014574809626</v>
      </c>
      <c r="G105">
        <f>AVERAGE(C105:E105)</f>
        <v>-0.5244866397690306</v>
      </c>
      <c r="H105">
        <f>STDEV(C105:E105)</f>
        <v>0.3451892419340744</v>
      </c>
      <c r="I105">
        <f>(B105*B4+C105*C4+D105*D4+E105*E4+F105*F4)/SUM(B4:F4)</f>
        <v>-0.7278133392590347</v>
      </c>
      <c r="K105">
        <f>(LN(H105)+LN(H125))/2-LN(K114*K115^5)</f>
        <v>-3.7093537077455765</v>
      </c>
    </row>
    <row r="106" spans="1:11" ht="12.75">
      <c r="A106" t="s">
        <v>70</v>
      </c>
      <c r="B106">
        <f>B66*10000/B62</f>
        <v>1.4225529158418395</v>
      </c>
      <c r="C106">
        <f>C66*10000/C62</f>
        <v>1.176979350340163</v>
      </c>
      <c r="D106">
        <f>D66*10000/D62</f>
        <v>1.6586152607775775</v>
      </c>
      <c r="E106">
        <f>E66*10000/E62</f>
        <v>0.7753840538089278</v>
      </c>
      <c r="F106">
        <f>F66*10000/F62</f>
        <v>13.173801802726917</v>
      </c>
      <c r="G106">
        <f>AVERAGE(C106:E106)</f>
        <v>1.2036595549755562</v>
      </c>
      <c r="H106">
        <f>STDEV(C106:E106)</f>
        <v>0.44221964704246686</v>
      </c>
      <c r="I106">
        <f>(B106*B4+C106*C4+D106*D4+E106*E4+F106*F4)/SUM(B4:F4)</f>
        <v>2.8298635603503284</v>
      </c>
      <c r="K106">
        <f>(LN(H106)+LN(H126))/2-LN(K114*K115^6)</f>
        <v>-2.7090613228305376</v>
      </c>
    </row>
    <row r="107" spans="1:11" ht="12.75">
      <c r="A107" t="s">
        <v>71</v>
      </c>
      <c r="B107">
        <f>B67*10000/B62</f>
        <v>0.28176081373580075</v>
      </c>
      <c r="C107">
        <f>C67*10000/C62</f>
        <v>0.1037006152498508</v>
      </c>
      <c r="D107">
        <f>D67*10000/D62</f>
        <v>0.09107280791324822</v>
      </c>
      <c r="E107">
        <f>E67*10000/E62</f>
        <v>0.0029417581220960577</v>
      </c>
      <c r="F107">
        <f>F67*10000/F62</f>
        <v>0.11350475976064127</v>
      </c>
      <c r="G107">
        <f>AVERAGE(C107:E107)</f>
        <v>0.06590506042839836</v>
      </c>
      <c r="H107">
        <f>STDEV(C107:E107)</f>
        <v>0.05489215296851361</v>
      </c>
      <c r="I107">
        <f>(B107*B4+C107*C4+D107*D4+E107*E4+F107*F4)/SUM(B4:F4)</f>
        <v>0.10358047554830095</v>
      </c>
      <c r="K107">
        <f>(LN(H107)+LN(H127))/2-LN(K114*K115^7)</f>
        <v>-4.148191503472767</v>
      </c>
    </row>
    <row r="108" spans="1:9" ht="12.75">
      <c r="A108" t="s">
        <v>72</v>
      </c>
      <c r="B108">
        <f>B68*10000/B62</f>
        <v>0.008839596713367716</v>
      </c>
      <c r="C108">
        <f>C68*10000/C62</f>
        <v>0.006072236014594313</v>
      </c>
      <c r="D108">
        <f>D68*10000/D62</f>
        <v>0.014144701566425213</v>
      </c>
      <c r="E108">
        <f>E68*10000/E62</f>
        <v>-0.1713790657870733</v>
      </c>
      <c r="F108">
        <f>F68*10000/F62</f>
        <v>-0.15300916979347093</v>
      </c>
      <c r="G108">
        <f>AVERAGE(C108:E108)</f>
        <v>-0.05038737606868459</v>
      </c>
      <c r="H108">
        <f>STDEV(C108:E108)</f>
        <v>0.10485958664187318</v>
      </c>
      <c r="I108">
        <f>(B108*B4+C108*C4+D108*D4+E108*E4+F108*F4)/SUM(B4:F4)</f>
        <v>-0.05546384298075851</v>
      </c>
    </row>
    <row r="109" spans="1:9" ht="12.75">
      <c r="A109" t="s">
        <v>73</v>
      </c>
      <c r="B109">
        <f>B69*10000/B62</f>
        <v>-0.11953648843034785</v>
      </c>
      <c r="C109">
        <f>C69*10000/C62</f>
        <v>0.014855922434113497</v>
      </c>
      <c r="D109">
        <f>D69*10000/D62</f>
        <v>-0.004502427905421097</v>
      </c>
      <c r="E109">
        <f>E69*10000/E62</f>
        <v>-0.06522740107168054</v>
      </c>
      <c r="F109">
        <f>F69*10000/F62</f>
        <v>-0.1668966802899498</v>
      </c>
      <c r="G109">
        <f>AVERAGE(C109:E109)</f>
        <v>-0.018291302180996047</v>
      </c>
      <c r="H109">
        <f>STDEV(C109:E109)</f>
        <v>0.04178438064964139</v>
      </c>
      <c r="I109">
        <f>(B109*B4+C109*C4+D109*D4+E109*E4+F109*F4)/SUM(B4:F4)</f>
        <v>-0.052783698556335586</v>
      </c>
    </row>
    <row r="110" spans="1:11" ht="12.75">
      <c r="A110" t="s">
        <v>74</v>
      </c>
      <c r="B110">
        <f>B70*10000/B62</f>
        <v>-0.428572014333067</v>
      </c>
      <c r="C110">
        <f>C70*10000/C62</f>
        <v>-0.16866607262075253</v>
      </c>
      <c r="D110">
        <f>D70*10000/D62</f>
        <v>-0.1451929699352747</v>
      </c>
      <c r="E110">
        <f>E70*10000/E62</f>
        <v>-0.2409812879245869</v>
      </c>
      <c r="F110">
        <f>F70*10000/F62</f>
        <v>-0.4318871022692512</v>
      </c>
      <c r="G110">
        <f>AVERAGE(C110:E110)</f>
        <v>-0.1849467768268714</v>
      </c>
      <c r="H110">
        <f>STDEV(C110:E110)</f>
        <v>0.049926410474725035</v>
      </c>
      <c r="I110">
        <f>(B110*B4+C110*C4+D110*D4+E110*E4+F110*F4)/SUM(B4:F4)</f>
        <v>-0.2532115655909257</v>
      </c>
      <c r="K110">
        <f>EXP(AVERAGE(K103:K107))</f>
        <v>0.019885173738004382</v>
      </c>
    </row>
    <row r="111" spans="1:9" ht="12.75">
      <c r="A111" t="s">
        <v>75</v>
      </c>
      <c r="B111">
        <f>B71*10000/B62</f>
        <v>-0.00030623741064571324</v>
      </c>
      <c r="C111">
        <f>C71*10000/C62</f>
        <v>-0.014663935460235868</v>
      </c>
      <c r="D111">
        <f>D71*10000/D62</f>
        <v>-0.00571378962268852</v>
      </c>
      <c r="E111">
        <f>E71*10000/E62</f>
        <v>-0.013781189898770295</v>
      </c>
      <c r="F111">
        <f>F71*10000/F62</f>
        <v>-0.007088882066158144</v>
      </c>
      <c r="G111">
        <f>AVERAGE(C111:E111)</f>
        <v>-0.011386304993898227</v>
      </c>
      <c r="H111">
        <f>STDEV(C111:E111)</f>
        <v>0.004932330373061966</v>
      </c>
      <c r="I111">
        <f>(B111*B4+C111*C4+D111*D4+E111*E4+F111*F4)/SUM(B4:F4)</f>
        <v>-0.009206312337420553</v>
      </c>
    </row>
    <row r="112" spans="1:9" ht="12.75">
      <c r="A112" t="s">
        <v>76</v>
      </c>
      <c r="B112">
        <f>B72*10000/B62</f>
        <v>-0.09775994402995801</v>
      </c>
      <c r="C112">
        <f>C72*10000/C62</f>
        <v>-0.037605839905196836</v>
      </c>
      <c r="D112">
        <f>D72*10000/D62</f>
        <v>-0.04108376542206957</v>
      </c>
      <c r="E112">
        <f>E72*10000/E62</f>
        <v>-0.042343407791494474</v>
      </c>
      <c r="F112">
        <f>F72*10000/F62</f>
        <v>-0.042996205942308185</v>
      </c>
      <c r="G112">
        <f>AVERAGE(C112:E112)</f>
        <v>-0.040344337706253626</v>
      </c>
      <c r="H112">
        <f>STDEV(C112:E112)</f>
        <v>0.0024538138436944507</v>
      </c>
      <c r="I112">
        <f>(B112*B4+C112*C4+D112*D4+E112*E4+F112*F4)/SUM(B4:F4)</f>
        <v>-0.04903230847162267</v>
      </c>
    </row>
    <row r="113" spans="1:9" ht="12.75">
      <c r="A113" t="s">
        <v>77</v>
      </c>
      <c r="B113">
        <f>B73*10000/B62</f>
        <v>0.012563936852486789</v>
      </c>
      <c r="C113">
        <f>C73*10000/C62</f>
        <v>0.013386435602160527</v>
      </c>
      <c r="D113">
        <f>D73*10000/D62</f>
        <v>0.03249512532498432</v>
      </c>
      <c r="E113">
        <f>E73*10000/E62</f>
        <v>0.0414164778875565</v>
      </c>
      <c r="F113">
        <f>F73*10000/F62</f>
        <v>-0.002095535382891325</v>
      </c>
      <c r="G113">
        <f>AVERAGE(C113:E113)</f>
        <v>0.029099346271567114</v>
      </c>
      <c r="H113">
        <f>STDEV(C113:E113)</f>
        <v>0.014320241065184343</v>
      </c>
      <c r="I113">
        <f>(B113*B4+C113*C4+D113*D4+E113*E4+F113*F4)/SUM(B4:F4)</f>
        <v>0.022542142685818424</v>
      </c>
    </row>
    <row r="114" spans="1:11" ht="12.75">
      <c r="A114" t="s">
        <v>78</v>
      </c>
      <c r="B114">
        <f>B74*10000/B62</f>
        <v>-0.21147362502574113</v>
      </c>
      <c r="C114">
        <f>C74*10000/C62</f>
        <v>-0.19665669717792653</v>
      </c>
      <c r="D114">
        <f>D74*10000/D62</f>
        <v>-0.22034063552694444</v>
      </c>
      <c r="E114">
        <f>E74*10000/E62</f>
        <v>-0.2054418647140826</v>
      </c>
      <c r="F114">
        <f>F74*10000/F62</f>
        <v>-0.16548258339316735</v>
      </c>
      <c r="G114">
        <f>AVERAGE(C114:E114)</f>
        <v>-0.20747973247298454</v>
      </c>
      <c r="H114">
        <f>STDEV(C114:E114)</f>
        <v>0.011972757104447541</v>
      </c>
      <c r="I114">
        <f>(B114*B4+C114*C4+D114*D4+E114*E4+F114*F4)/SUM(B4:F4)</f>
        <v>-0.2024629399570934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0.0036497856310542484</v>
      </c>
      <c r="C115">
        <f>C75*10000/C62</f>
        <v>0.0018435808168917743</v>
      </c>
      <c r="D115">
        <f>D75*10000/D62</f>
        <v>-0.0015217530804767512</v>
      </c>
      <c r="E115">
        <f>E75*10000/E62</f>
        <v>0.00023088617543069406</v>
      </c>
      <c r="F115">
        <f>F75*10000/F62</f>
        <v>-0.0008156823065332226</v>
      </c>
      <c r="G115">
        <f>AVERAGE(C115:E115)</f>
        <v>0.00018423797061523908</v>
      </c>
      <c r="H115">
        <f>STDEV(C115:E115)</f>
        <v>0.0016831518355317164</v>
      </c>
      <c r="I115">
        <f>(B115*B4+C115*C4+D115*D4+E115*E4+F115*F4)/SUM(B4:F4)</f>
        <v>0.0005544596564413091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116.36256756992043</v>
      </c>
      <c r="C122">
        <f>C82*10000/C62</f>
        <v>43.64145441280113</v>
      </c>
      <c r="D122">
        <f>D82*10000/D62</f>
        <v>14.14205777597353</v>
      </c>
      <c r="E122">
        <f>E82*10000/E62</f>
        <v>-49.68528279724194</v>
      </c>
      <c r="F122">
        <f>F82*10000/F62</f>
        <v>-141.74598069517822</v>
      </c>
      <c r="G122">
        <f>AVERAGE(C122:E122)</f>
        <v>2.6994097971775752</v>
      </c>
      <c r="H122">
        <f>STDEV(C122:E122)</f>
        <v>47.70398949923467</v>
      </c>
      <c r="I122">
        <f>(B122*B4+C122*C4+D122*D4+E122*E4+F122*F4)/SUM(B4:F4)</f>
        <v>-0.03990826232806557</v>
      </c>
    </row>
    <row r="123" spans="1:9" ht="12.75">
      <c r="A123" t="s">
        <v>82</v>
      </c>
      <c r="B123">
        <f>B83*10000/B62</f>
        <v>-1.5143855143736402</v>
      </c>
      <c r="C123">
        <f>C83*10000/C62</f>
        <v>-1.1664752716590725</v>
      </c>
      <c r="D123">
        <f>D83*10000/D62</f>
        <v>-0.6251809023477819</v>
      </c>
      <c r="E123">
        <f>E83*10000/E62</f>
        <v>0.16365520979321502</v>
      </c>
      <c r="F123">
        <f>F83*10000/F62</f>
        <v>4.019855250115373</v>
      </c>
      <c r="G123">
        <f>AVERAGE(C123:E123)</f>
        <v>-0.542666988071213</v>
      </c>
      <c r="H123">
        <f>STDEV(C123:E123)</f>
        <v>0.6688932530374742</v>
      </c>
      <c r="I123">
        <f>(B123*B4+C123*C4+D123*D4+E123*E4+F123*F4)/SUM(B4:F4)</f>
        <v>-0.07600779528367453</v>
      </c>
    </row>
    <row r="124" spans="1:9" ht="12.75">
      <c r="A124" t="s">
        <v>83</v>
      </c>
      <c r="B124">
        <f>B84*10000/B62</f>
        <v>2.7494307551325385</v>
      </c>
      <c r="C124">
        <f>C84*10000/C62</f>
        <v>2.164995859815766</v>
      </c>
      <c r="D124">
        <f>D84*10000/D62</f>
        <v>1.875061341037424</v>
      </c>
      <c r="E124">
        <f>E84*10000/E62</f>
        <v>2.6336028504557905</v>
      </c>
      <c r="F124">
        <f>F84*10000/F62</f>
        <v>1.9639464401465774</v>
      </c>
      <c r="G124">
        <f>AVERAGE(C124:E124)</f>
        <v>2.224553350436327</v>
      </c>
      <c r="H124">
        <f>STDEV(C124:E124)</f>
        <v>0.3827618403060018</v>
      </c>
      <c r="I124">
        <f>(B124*B4+C124*C4+D124*D4+E124*E4+F124*F4)/SUM(B4:F4)</f>
        <v>2.2660762340294567</v>
      </c>
    </row>
    <row r="125" spans="1:9" ht="12.75">
      <c r="A125" t="s">
        <v>84</v>
      </c>
      <c r="B125">
        <f>B85*10000/B62</f>
        <v>-0.2612542909293977</v>
      </c>
      <c r="C125">
        <f>C85*10000/C62</f>
        <v>0.03186427729484545</v>
      </c>
      <c r="D125">
        <f>D85*10000/D62</f>
        <v>-0.49763282939982173</v>
      </c>
      <c r="E125">
        <f>E85*10000/E62</f>
        <v>0.24329187295897278</v>
      </c>
      <c r="F125">
        <f>F85*10000/F62</f>
        <v>-0.9760703229455602</v>
      </c>
      <c r="G125">
        <f>AVERAGE(C125:E125)</f>
        <v>-0.07415889304866782</v>
      </c>
      <c r="H125">
        <f>STDEV(C125:E125)</f>
        <v>0.38167137452084915</v>
      </c>
      <c r="I125">
        <f>(B125*B4+C125*C4+D125*D4+E125*E4+F125*F4)/SUM(B4:F4)</f>
        <v>-0.22139792592094296</v>
      </c>
    </row>
    <row r="126" spans="1:9" ht="12.75">
      <c r="A126" t="s">
        <v>85</v>
      </c>
      <c r="B126">
        <f>B86*10000/B62</f>
        <v>0.8084649478339329</v>
      </c>
      <c r="C126">
        <f>C86*10000/C62</f>
        <v>-0.6593413941474122</v>
      </c>
      <c r="D126">
        <f>D86*10000/D62</f>
        <v>0.062286743913878215</v>
      </c>
      <c r="E126">
        <f>E86*10000/E62</f>
        <v>0.6896868279199784</v>
      </c>
      <c r="F126">
        <f>F86*10000/F62</f>
        <v>1.811057329597471</v>
      </c>
      <c r="G126">
        <f>AVERAGE(C126:E126)</f>
        <v>0.030877392562148127</v>
      </c>
      <c r="H126">
        <f>STDEV(C126:E126)</f>
        <v>0.675062364895147</v>
      </c>
      <c r="I126">
        <f>(B126*B4+C126*C4+D126*D4+E126*E4+F126*F4)/SUM(B4:F4)</f>
        <v>0.3808407805550981</v>
      </c>
    </row>
    <row r="127" spans="1:9" ht="12.75">
      <c r="A127" t="s">
        <v>86</v>
      </c>
      <c r="B127">
        <f>B87*10000/B62</f>
        <v>0.07613450968865562</v>
      </c>
      <c r="C127">
        <f>C87*10000/C62</f>
        <v>0.00296489876276939</v>
      </c>
      <c r="D127">
        <f>D87*10000/D62</f>
        <v>0.14979155968877797</v>
      </c>
      <c r="E127">
        <f>E87*10000/E62</f>
        <v>-0.024537895706183192</v>
      </c>
      <c r="F127">
        <f>F87*10000/F62</f>
        <v>0.07962994011679098</v>
      </c>
      <c r="G127">
        <f>AVERAGE(C127:E127)</f>
        <v>0.04273952091512139</v>
      </c>
      <c r="H127">
        <f>STDEV(C127:E127)</f>
        <v>0.09372409071363517</v>
      </c>
      <c r="I127">
        <f>(B127*B4+C127*C4+D127*D4+E127*E4+F127*F4)/SUM(B4:F4)</f>
        <v>0.052485215323651496</v>
      </c>
    </row>
    <row r="128" spans="1:9" ht="12.75">
      <c r="A128" t="s">
        <v>87</v>
      </c>
      <c r="B128">
        <f>B88*10000/B62</f>
        <v>0.43439641105309384</v>
      </c>
      <c r="C128">
        <f>C88*10000/C62</f>
        <v>-0.12978112348538512</v>
      </c>
      <c r="D128">
        <f>D88*10000/D62</f>
        <v>-0.10927247894320297</v>
      </c>
      <c r="E128">
        <f>E88*10000/E62</f>
        <v>0.06267314964268174</v>
      </c>
      <c r="F128">
        <f>F88*10000/F62</f>
        <v>0.12636770386749183</v>
      </c>
      <c r="G128">
        <f>AVERAGE(C128:E128)</f>
        <v>-0.05879348426196879</v>
      </c>
      <c r="H128">
        <f>STDEV(C128:E128)</f>
        <v>0.10569180899830502</v>
      </c>
      <c r="I128">
        <f>(B128*B4+C128*C4+D128*D4+E128*E4+F128*F4)/SUM(B4:F4)</f>
        <v>0.037469051662890676</v>
      </c>
    </row>
    <row r="129" spans="1:9" ht="12.75">
      <c r="A129" t="s">
        <v>88</v>
      </c>
      <c r="B129">
        <f>B89*10000/B62</f>
        <v>0.03296581169072537</v>
      </c>
      <c r="C129">
        <f>C89*10000/C62</f>
        <v>0.01907369981624345</v>
      </c>
      <c r="D129">
        <f>D89*10000/D62</f>
        <v>-0.04886174507782061</v>
      </c>
      <c r="E129">
        <f>E89*10000/E62</f>
        <v>-0.0012362568707520525</v>
      </c>
      <c r="F129">
        <f>F89*10000/F62</f>
        <v>-0.1562147323678935</v>
      </c>
      <c r="G129">
        <f>AVERAGE(C129:E129)</f>
        <v>-0.010341434044109737</v>
      </c>
      <c r="H129">
        <f>STDEV(C129:E129)</f>
        <v>0.03487096724722844</v>
      </c>
      <c r="I129">
        <f>(B129*B4+C129*C4+D129*D4+E129*E4+F129*F4)/SUM(B4:F4)</f>
        <v>-0.023478837165149345</v>
      </c>
    </row>
    <row r="130" spans="1:9" ht="12.75">
      <c r="A130" t="s">
        <v>89</v>
      </c>
      <c r="B130">
        <f>B90*10000/B62</f>
        <v>-0.026998871451827812</v>
      </c>
      <c r="C130">
        <f>C90*10000/C62</f>
        <v>-0.04541561464949357</v>
      </c>
      <c r="D130">
        <f>D90*10000/D62</f>
        <v>0.019276429217304835</v>
      </c>
      <c r="E130">
        <f>E90*10000/E62</f>
        <v>-0.022967876997201084</v>
      </c>
      <c r="F130">
        <f>F90*10000/F62</f>
        <v>0.4303180294788208</v>
      </c>
      <c r="G130">
        <f>AVERAGE(C130:E130)</f>
        <v>-0.016369020809796606</v>
      </c>
      <c r="H130">
        <f>STDEV(C130:E130)</f>
        <v>0.03284697569263382</v>
      </c>
      <c r="I130">
        <f>(B130*B4+C130*C4+D130*D4+E130*E4+F130*F4)/SUM(B4:F4)</f>
        <v>0.04158254477563133</v>
      </c>
    </row>
    <row r="131" spans="1:9" ht="12.75">
      <c r="A131" t="s">
        <v>90</v>
      </c>
      <c r="B131">
        <f>B91*10000/B62</f>
        <v>0.004116045936243161</v>
      </c>
      <c r="C131">
        <f>C91*10000/C62</f>
        <v>0.01027249963121961</v>
      </c>
      <c r="D131">
        <f>D91*10000/D62</f>
        <v>-0.005423020535443549</v>
      </c>
      <c r="E131">
        <f>E91*10000/E62</f>
        <v>-0.016156001883233732</v>
      </c>
      <c r="F131">
        <f>F91*10000/F62</f>
        <v>-0.05516471535530888</v>
      </c>
      <c r="G131">
        <f>AVERAGE(C131:E131)</f>
        <v>-0.0037688409291525573</v>
      </c>
      <c r="H131">
        <f>STDEV(C131:E131)</f>
        <v>0.013291676181064126</v>
      </c>
      <c r="I131">
        <f>(B131*B4+C131*C4+D131*D4+E131*E4+F131*F4)/SUM(B4:F4)</f>
        <v>-0.00946929214846808</v>
      </c>
    </row>
    <row r="132" spans="1:9" ht="12.75">
      <c r="A132" t="s">
        <v>91</v>
      </c>
      <c r="B132">
        <f>B92*10000/B62</f>
        <v>0.07570206457396719</v>
      </c>
      <c r="C132">
        <f>C92*10000/C62</f>
        <v>-0.031144949113059962</v>
      </c>
      <c r="D132">
        <f>D92*10000/D62</f>
        <v>-0.016450633768880084</v>
      </c>
      <c r="E132">
        <f>E92*10000/E62</f>
        <v>0.011526754823395836</v>
      </c>
      <c r="F132">
        <f>F92*10000/F62</f>
        <v>0.0269191719883993</v>
      </c>
      <c r="G132">
        <f>AVERAGE(C132:E132)</f>
        <v>-0.012022942686181403</v>
      </c>
      <c r="H132">
        <f>STDEV(C132:E132)</f>
        <v>0.02167768242808699</v>
      </c>
      <c r="I132">
        <f>(B132*B4+C132*C4+D132*D4+E132*E4+F132*F4)/SUM(B4:F4)</f>
        <v>0.005898698875014548</v>
      </c>
    </row>
    <row r="133" spans="1:9" ht="12.75">
      <c r="A133" t="s">
        <v>92</v>
      </c>
      <c r="B133">
        <f>B93*10000/B62</f>
        <v>0.12627853840760164</v>
      </c>
      <c r="C133">
        <f>C93*10000/C62</f>
        <v>0.11679605519370548</v>
      </c>
      <c r="D133">
        <f>D93*10000/D62</f>
        <v>0.13731544219581743</v>
      </c>
      <c r="E133">
        <f>E93*10000/E62</f>
        <v>0.11823389175148978</v>
      </c>
      <c r="F133">
        <f>F93*10000/F62</f>
        <v>0.06672462662436669</v>
      </c>
      <c r="G133">
        <f>AVERAGE(C133:E133)</f>
        <v>0.12411512971367089</v>
      </c>
      <c r="H133">
        <f>STDEV(C133:E133)</f>
        <v>0.011454389146151116</v>
      </c>
      <c r="I133">
        <f>(B133*B4+C133*C4+D133*D4+E133*E4+F133*F4)/SUM(B4:F4)</f>
        <v>0.11678230995648042</v>
      </c>
    </row>
    <row r="134" spans="1:9" ht="12.75">
      <c r="A134" t="s">
        <v>93</v>
      </c>
      <c r="B134">
        <f>B94*10000/B62</f>
        <v>-0.024461838138559865</v>
      </c>
      <c r="C134">
        <f>C94*10000/C62</f>
        <v>-0.023437262502931686</v>
      </c>
      <c r="D134">
        <f>D94*10000/D62</f>
        <v>-0.006368213940373284</v>
      </c>
      <c r="E134">
        <f>E94*10000/E62</f>
        <v>0.004748401785660235</v>
      </c>
      <c r="F134">
        <f>F94*10000/F62</f>
        <v>-0.0027434653159972263</v>
      </c>
      <c r="G134">
        <f>AVERAGE(C134:E134)</f>
        <v>-0.008352358219214913</v>
      </c>
      <c r="H134">
        <f>STDEV(C134:E134)</f>
        <v>0.014197201810101399</v>
      </c>
      <c r="I134">
        <f>(B134*B4+C134*C4+D134*D4+E134*E4+F134*F4)/SUM(B4:F4)</f>
        <v>-0.00994504843708669</v>
      </c>
    </row>
    <row r="135" spans="1:9" ht="12.75">
      <c r="A135" t="s">
        <v>94</v>
      </c>
      <c r="B135">
        <f>B95*10000/B62</f>
        <v>-0.00500817881694464</v>
      </c>
      <c r="C135">
        <f>C95*10000/C62</f>
        <v>-0.0003030867631001809</v>
      </c>
      <c r="D135">
        <f>D95*10000/D62</f>
        <v>-0.006704836166569757</v>
      </c>
      <c r="E135">
        <f>E95*10000/E62</f>
        <v>-0.0042537028626752</v>
      </c>
      <c r="F135">
        <f>F95*10000/F62</f>
        <v>-0.0009981164157491938</v>
      </c>
      <c r="G135">
        <f>AVERAGE(C135:E135)</f>
        <v>-0.003753875264115046</v>
      </c>
      <c r="H135">
        <f>STDEV(C135:E135)</f>
        <v>0.0032300107704801195</v>
      </c>
      <c r="I135">
        <f>(B135*B4+C135*C4+D135*D4+E135*E4+F135*F4)/SUM(B4:F4)</f>
        <v>-0.0035682816703061344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2004-09-28T13:31:50Z</cp:lastPrinted>
  <dcterms:created xsi:type="dcterms:W3CDTF">2004-09-28T13:31:32Z</dcterms:created>
  <dcterms:modified xsi:type="dcterms:W3CDTF">2004-09-28T15:32:55Z</dcterms:modified>
  <cp:category/>
  <cp:version/>
  <cp:contentType/>
  <cp:contentStatus/>
</cp:coreProperties>
</file>