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<sst xmlns="http://schemas.openxmlformats.org/spreadsheetml/2006/main" count="202" uniqueCount="97">
  <si>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29/09/2004       07:59:40</t>
  </si>
  <si>
    <t>LISSNER</t>
  </si>
  <si>
    <t>HCMQAP342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</si>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</sst>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3367045"/>
        <c:axId val="31867950"/>
      </c:lineChart>
      <c:catAx>
        <c:axId val="333670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67950"/>
        <c:crosses val="autoZero"/>
        <c:auto val="1"/>
        <c:lblOffset val="100"/>
        <c:noMultiLvlLbl val="0"/>
      </c:catAx>
      <c:valAx>
        <c:axId val="3186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36704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-0.002259</v>
      </c>
      <c r="C4" s="13">
        <v>-0.003759</v>
      </c>
      <c r="D4" s="13">
        <v>-0.003756</v>
      </c>
      <c r="E4" s="13">
        <v>-0.003759</v>
      </c>
      <c r="F4" s="24">
        <v>-0.002092</v>
      </c>
      <c r="G4" s="34">
        <v>-0.011717</v>
      </c>
    </row>
    <row r="5" spans="1:7" ht="12.75" thickBot="1">
      <c r="A5" s="44" t="s">
        <v>13</v>
      </c>
      <c r="B5" s="45">
        <v>5.05703</v>
      </c>
      <c r="C5" s="46">
        <v>2.816969</v>
      </c>
      <c r="D5" s="46">
        <v>0.863063</v>
      </c>
      <c r="E5" s="46">
        <v>-3.285433</v>
      </c>
      <c r="F5" s="47">
        <v>-6.280647</v>
      </c>
      <c r="G5" s="48">
        <v>4.039741</v>
      </c>
    </row>
    <row r="6" spans="1:7" ht="12.75" thickTop="1">
      <c r="A6" s="6" t="s">
        <v>14</v>
      </c>
      <c r="B6" s="39">
        <v>-163.852</v>
      </c>
      <c r="C6" s="40">
        <v>104.1624</v>
      </c>
      <c r="D6" s="40">
        <v>49.34215</v>
      </c>
      <c r="E6" s="40">
        <v>15.49682</v>
      </c>
      <c r="F6" s="41">
        <v>-126.6568</v>
      </c>
      <c r="G6" s="42">
        <v>0.009624476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-1.006354</v>
      </c>
      <c r="C8" s="14">
        <v>-1.736297</v>
      </c>
      <c r="D8" s="14">
        <v>-3.705357</v>
      </c>
      <c r="E8" s="14">
        <v>-1.113336</v>
      </c>
      <c r="F8" s="25">
        <v>-4.462806</v>
      </c>
      <c r="G8" s="35">
        <v>-2.319343</v>
      </c>
    </row>
    <row r="9" spans="1:7" ht="12">
      <c r="A9" s="20" t="s">
        <v>17</v>
      </c>
      <c r="B9" s="29">
        <v>-0.7472442</v>
      </c>
      <c r="C9" s="14">
        <v>0.5102681</v>
      </c>
      <c r="D9" s="14">
        <v>0.5272007</v>
      </c>
      <c r="E9" s="14">
        <v>0.2844455</v>
      </c>
      <c r="F9" s="25">
        <v>-1.325135</v>
      </c>
      <c r="G9" s="35">
        <v>0.0325128</v>
      </c>
    </row>
    <row r="10" spans="1:7" ht="12">
      <c r="A10" s="20" t="s">
        <v>18</v>
      </c>
      <c r="B10" s="29">
        <v>-0.2206543</v>
      </c>
      <c r="C10" s="14">
        <v>0.7990626</v>
      </c>
      <c r="D10" s="14">
        <v>1.389972</v>
      </c>
      <c r="E10" s="14">
        <v>0.3207937</v>
      </c>
      <c r="F10" s="25">
        <v>-1.210268</v>
      </c>
      <c r="G10" s="35">
        <v>0.4097252</v>
      </c>
    </row>
    <row r="11" spans="1:7" ht="12">
      <c r="A11" s="21" t="s">
        <v>19</v>
      </c>
      <c r="B11" s="31">
        <v>2.250846</v>
      </c>
      <c r="C11" s="16">
        <v>1.28997</v>
      </c>
      <c r="D11" s="16">
        <v>1.841118</v>
      </c>
      <c r="E11" s="16">
        <v>0.9964244</v>
      </c>
      <c r="F11" s="27">
        <v>13.21839</v>
      </c>
      <c r="G11" s="37">
        <v>3.087286</v>
      </c>
    </row>
    <row r="12" spans="1:7" ht="12">
      <c r="A12" s="20" t="s">
        <v>20</v>
      </c>
      <c r="B12" s="29">
        <v>0.05798003</v>
      </c>
      <c r="C12" s="14">
        <v>0.1051099</v>
      </c>
      <c r="D12" s="14">
        <v>-0.2506251</v>
      </c>
      <c r="E12" s="14">
        <v>-0.1239321</v>
      </c>
      <c r="F12" s="25">
        <v>-0.459927</v>
      </c>
      <c r="G12" s="35">
        <v>-0.1179618</v>
      </c>
    </row>
    <row r="13" spans="1:7" ht="12">
      <c r="A13" s="20" t="s">
        <v>21</v>
      </c>
      <c r="B13" s="29">
        <v>0.08513998</v>
      </c>
      <c r="C13" s="14">
        <v>0.2518181</v>
      </c>
      <c r="D13" s="14">
        <v>0.09022032</v>
      </c>
      <c r="E13" s="14">
        <v>-0.001159646</v>
      </c>
      <c r="F13" s="25">
        <v>-0.2286761</v>
      </c>
      <c r="G13" s="35">
        <v>0.06369459</v>
      </c>
    </row>
    <row r="14" spans="1:7" ht="12">
      <c r="A14" s="20" t="s">
        <v>22</v>
      </c>
      <c r="B14" s="29">
        <v>-0.02374423</v>
      </c>
      <c r="C14" s="14">
        <v>0.1271523</v>
      </c>
      <c r="D14" s="14">
        <v>0.100699</v>
      </c>
      <c r="E14" s="14">
        <v>0.001867385</v>
      </c>
      <c r="F14" s="25">
        <v>0.0770288</v>
      </c>
      <c r="G14" s="35">
        <v>0.06211938</v>
      </c>
    </row>
    <row r="15" spans="1:7" ht="12">
      <c r="A15" s="21" t="s">
        <v>23</v>
      </c>
      <c r="B15" s="31">
        <v>-0.4536384</v>
      </c>
      <c r="C15" s="16">
        <v>-0.1416482</v>
      </c>
      <c r="D15" s="16">
        <v>-0.1169034</v>
      </c>
      <c r="E15" s="16">
        <v>-0.1785552</v>
      </c>
      <c r="F15" s="27">
        <v>-0.4311158</v>
      </c>
      <c r="G15" s="37">
        <v>-0.2284252</v>
      </c>
    </row>
    <row r="16" spans="1:7" ht="12">
      <c r="A16" s="20" t="s">
        <v>24</v>
      </c>
      <c r="B16" s="29">
        <v>0.006433504</v>
      </c>
      <c r="C16" s="14">
        <v>-0.02806557</v>
      </c>
      <c r="D16" s="14">
        <v>-0.03049101</v>
      </c>
      <c r="E16" s="14">
        <v>-0.02961035</v>
      </c>
      <c r="F16" s="25">
        <v>-0.0005721956</v>
      </c>
      <c r="G16" s="35">
        <v>-0.02035374</v>
      </c>
    </row>
    <row r="17" spans="1:7" ht="12">
      <c r="A17" s="20" t="s">
        <v>25</v>
      </c>
      <c r="B17" s="29">
        <v>-0.03935871</v>
      </c>
      <c r="C17" s="14">
        <v>-0.03978842</v>
      </c>
      <c r="D17" s="14">
        <v>-0.0477256</v>
      </c>
      <c r="E17" s="14">
        <v>-0.04090472</v>
      </c>
      <c r="F17" s="25">
        <v>-0.05147042</v>
      </c>
      <c r="G17" s="35">
        <v>-0.04346558</v>
      </c>
    </row>
    <row r="18" spans="1:7" ht="12">
      <c r="A18" s="20" t="s">
        <v>26</v>
      </c>
      <c r="B18" s="29">
        <v>0.03014369</v>
      </c>
      <c r="C18" s="14">
        <v>-0.005141851</v>
      </c>
      <c r="D18" s="14">
        <v>0.002721177</v>
      </c>
      <c r="E18" s="14">
        <v>0.02206736</v>
      </c>
      <c r="F18" s="25">
        <v>0.01303191</v>
      </c>
      <c r="G18" s="35">
        <v>0.01080919</v>
      </c>
    </row>
    <row r="19" spans="1:7" ht="12">
      <c r="A19" s="21" t="s">
        <v>27</v>
      </c>
      <c r="B19" s="31">
        <v>-0.2068719</v>
      </c>
      <c r="C19" s="16">
        <v>-0.189443</v>
      </c>
      <c r="D19" s="16">
        <v>-0.2004541</v>
      </c>
      <c r="E19" s="16">
        <v>-0.1930976</v>
      </c>
      <c r="F19" s="27">
        <v>-0.151353</v>
      </c>
      <c r="G19" s="37">
        <v>-0.1903888</v>
      </c>
    </row>
    <row r="20" spans="1:7" ht="12.75" thickBot="1">
      <c r="A20" s="44" t="s">
        <v>28</v>
      </c>
      <c r="B20" s="45">
        <v>-0.001087691</v>
      </c>
      <c r="C20" s="46">
        <v>-0.003238761</v>
      </c>
      <c r="D20" s="46">
        <v>-0.006685608</v>
      </c>
      <c r="E20" s="46">
        <v>-0.0008693872</v>
      </c>
      <c r="F20" s="47">
        <v>-0.005927709</v>
      </c>
      <c r="G20" s="48">
        <v>-0.003546819</v>
      </c>
    </row>
    <row r="21" spans="1:7" ht="12.75" thickTop="1">
      <c r="A21" s="6" t="s">
        <v>29</v>
      </c>
      <c r="B21" s="39">
        <v>-153.416</v>
      </c>
      <c r="C21" s="40">
        <v>105.1844</v>
      </c>
      <c r="D21" s="40">
        <v>67.62365</v>
      </c>
      <c r="E21" s="40">
        <v>17.80503</v>
      </c>
      <c r="F21" s="41">
        <v>-176.801</v>
      </c>
      <c r="G21" s="43">
        <v>0.003643404</v>
      </c>
    </row>
    <row r="22" spans="1:7" ht="12">
      <c r="A22" s="20" t="s">
        <v>30</v>
      </c>
      <c r="B22" s="29">
        <v>101.1441</v>
      </c>
      <c r="C22" s="14">
        <v>56.33997</v>
      </c>
      <c r="D22" s="14">
        <v>17.26129</v>
      </c>
      <c r="E22" s="14">
        <v>-65.7096</v>
      </c>
      <c r="F22" s="25">
        <v>-125.6196</v>
      </c>
      <c r="G22" s="36">
        <v>0</v>
      </c>
    </row>
    <row r="23" spans="1:7" ht="12">
      <c r="A23" s="20" t="s">
        <v>31</v>
      </c>
      <c r="B23" s="29">
        <v>6.175743</v>
      </c>
      <c r="C23" s="14">
        <v>1.252615</v>
      </c>
      <c r="D23" s="14">
        <v>-1.431223</v>
      </c>
      <c r="E23" s="14">
        <v>1.545499</v>
      </c>
      <c r="F23" s="25">
        <v>8.000101</v>
      </c>
      <c r="G23" s="35">
        <v>2.292561</v>
      </c>
    </row>
    <row r="24" spans="1:7" ht="12">
      <c r="A24" s="20" t="s">
        <v>32</v>
      </c>
      <c r="B24" s="29">
        <v>0.6247499</v>
      </c>
      <c r="C24" s="14">
        <v>1.254416</v>
      </c>
      <c r="D24" s="14">
        <v>1.895229</v>
      </c>
      <c r="E24" s="14">
        <v>-0.4920767</v>
      </c>
      <c r="F24" s="25">
        <v>-0.4669832</v>
      </c>
      <c r="G24" s="35">
        <v>0.6669036</v>
      </c>
    </row>
    <row r="25" spans="1:7" ht="12">
      <c r="A25" s="20" t="s">
        <v>33</v>
      </c>
      <c r="B25" s="29">
        <v>0.8551998</v>
      </c>
      <c r="C25" s="14">
        <v>-0.1370457</v>
      </c>
      <c r="D25" s="14">
        <v>-0.2327307</v>
      </c>
      <c r="E25" s="14">
        <v>0.4301336</v>
      </c>
      <c r="F25" s="25">
        <v>-1.759878</v>
      </c>
      <c r="G25" s="35">
        <v>-0.09732195</v>
      </c>
    </row>
    <row r="26" spans="1:7" ht="12">
      <c r="A26" s="21" t="s">
        <v>34</v>
      </c>
      <c r="B26" s="31">
        <v>-0.3210171</v>
      </c>
      <c r="C26" s="16">
        <v>0.06303059</v>
      </c>
      <c r="D26" s="16">
        <v>0.3212202</v>
      </c>
      <c r="E26" s="16">
        <v>0.06348491</v>
      </c>
      <c r="F26" s="27">
        <v>1.378965</v>
      </c>
      <c r="G26" s="37">
        <v>0.2460913</v>
      </c>
    </row>
    <row r="27" spans="1:7" ht="12">
      <c r="A27" s="20" t="s">
        <v>35</v>
      </c>
      <c r="B27" s="29">
        <v>0.06497036</v>
      </c>
      <c r="C27" s="14">
        <v>0.1650903</v>
      </c>
      <c r="D27" s="14">
        <v>-0.2887737</v>
      </c>
      <c r="E27" s="14">
        <v>-0.1291121</v>
      </c>
      <c r="F27" s="25">
        <v>0.5051158</v>
      </c>
      <c r="G27" s="35">
        <v>0.01621339</v>
      </c>
    </row>
    <row r="28" spans="1:7" ht="12">
      <c r="A28" s="20" t="s">
        <v>36</v>
      </c>
      <c r="B28" s="29">
        <v>0.2426381</v>
      </c>
      <c r="C28" s="14">
        <v>0.06911738</v>
      </c>
      <c r="D28" s="14">
        <v>0.2863947</v>
      </c>
      <c r="E28" s="14">
        <v>-0.2367245</v>
      </c>
      <c r="F28" s="25">
        <v>-0.264776</v>
      </c>
      <c r="G28" s="35">
        <v>0.02818659</v>
      </c>
    </row>
    <row r="29" spans="1:7" ht="12">
      <c r="A29" s="20" t="s">
        <v>37</v>
      </c>
      <c r="B29" s="29">
        <v>0.2352122</v>
      </c>
      <c r="C29" s="14">
        <v>-0.02080599</v>
      </c>
      <c r="D29" s="14">
        <v>0.01133926</v>
      </c>
      <c r="E29" s="14">
        <v>0.03267791</v>
      </c>
      <c r="F29" s="25">
        <v>0.1620051</v>
      </c>
      <c r="G29" s="35">
        <v>0.06127965</v>
      </c>
    </row>
    <row r="30" spans="1:7" ht="12">
      <c r="A30" s="21" t="s">
        <v>38</v>
      </c>
      <c r="B30" s="31">
        <v>-0.06635152</v>
      </c>
      <c r="C30" s="16">
        <v>-0.07177706</v>
      </c>
      <c r="D30" s="16">
        <v>-0.004867656</v>
      </c>
      <c r="E30" s="16">
        <v>-0.06145827</v>
      </c>
      <c r="F30" s="27">
        <v>0.2324916</v>
      </c>
      <c r="G30" s="37">
        <v>-0.01173278</v>
      </c>
    </row>
    <row r="31" spans="1:7" ht="12">
      <c r="A31" s="20" t="s">
        <v>39</v>
      </c>
      <c r="B31" s="29">
        <v>-0.01479253</v>
      </c>
      <c r="C31" s="14">
        <v>0.02184011</v>
      </c>
      <c r="D31" s="14">
        <v>-0.01024674</v>
      </c>
      <c r="E31" s="14">
        <v>-0.01630135</v>
      </c>
      <c r="F31" s="25">
        <v>0.06722296</v>
      </c>
      <c r="G31" s="35">
        <v>0.005724334</v>
      </c>
    </row>
    <row r="32" spans="1:7" ht="12">
      <c r="A32" s="20" t="s">
        <v>40</v>
      </c>
      <c r="B32" s="29">
        <v>0.02890244</v>
      </c>
      <c r="C32" s="14">
        <v>-0.02198002</v>
      </c>
      <c r="D32" s="14">
        <v>0.02881242</v>
      </c>
      <c r="E32" s="14">
        <v>-0.03285504</v>
      </c>
      <c r="F32" s="25">
        <v>-0.03312471</v>
      </c>
      <c r="G32" s="35">
        <v>-0.006527013</v>
      </c>
    </row>
    <row r="33" spans="1:7" ht="12">
      <c r="A33" s="20" t="s">
        <v>41</v>
      </c>
      <c r="B33" s="29">
        <v>0.1623467</v>
      </c>
      <c r="C33" s="14">
        <v>0.07243436</v>
      </c>
      <c r="D33" s="14">
        <v>0.08353416</v>
      </c>
      <c r="E33" s="14">
        <v>0.09275746</v>
      </c>
      <c r="F33" s="25">
        <v>0.1254462</v>
      </c>
      <c r="G33" s="35">
        <v>0.1000887</v>
      </c>
    </row>
    <row r="34" spans="1:7" ht="12">
      <c r="A34" s="21" t="s">
        <v>42</v>
      </c>
      <c r="B34" s="31">
        <v>-0.03614936</v>
      </c>
      <c r="C34" s="16">
        <v>-0.01184342</v>
      </c>
      <c r="D34" s="16">
        <v>-0.004131925</v>
      </c>
      <c r="E34" s="16">
        <v>0.00135162</v>
      </c>
      <c r="F34" s="27">
        <v>-0.02915415</v>
      </c>
      <c r="G34" s="37">
        <v>-0.01268509</v>
      </c>
    </row>
    <row r="35" spans="1:7" ht="12.75" thickBot="1">
      <c r="A35" s="22" t="s">
        <v>43</v>
      </c>
      <c r="B35" s="32">
        <v>0.001819011</v>
      </c>
      <c r="C35" s="17">
        <v>-0.001500116</v>
      </c>
      <c r="D35" s="17">
        <v>0.0007873138</v>
      </c>
      <c r="E35" s="17">
        <v>0.001415423</v>
      </c>
      <c r="F35" s="28">
        <v>0.01144506</v>
      </c>
      <c r="G35" s="38">
        <v>0.001962942</v>
      </c>
    </row>
    <row r="36" spans="1:7" ht="12">
      <c r="A36" s="4" t="s">
        <v>44</v>
      </c>
      <c r="B36" s="3">
        <v>21.66443</v>
      </c>
      <c r="C36" s="3">
        <v>21.65527</v>
      </c>
      <c r="D36" s="3">
        <v>21.65527</v>
      </c>
      <c r="E36" s="3">
        <v>21.64002</v>
      </c>
      <c r="F36" s="3">
        <v>21.64002</v>
      </c>
      <c r="G36" s="3"/>
    </row>
    <row r="37" spans="1:6" ht="12">
      <c r="A37" s="4" t="s">
        <v>45</v>
      </c>
      <c r="B37" s="2">
        <v>0.25177</v>
      </c>
      <c r="C37" s="2">
        <v>0.1968384</v>
      </c>
      <c r="D37" s="2">
        <v>0.1617432</v>
      </c>
      <c r="E37" s="2">
        <v>0.1327515</v>
      </c>
      <c r="F37" s="2">
        <v>0.1225789</v>
      </c>
    </row>
    <row r="38" spans="1:7" ht="12">
      <c r="A38" s="4" t="s">
        <v>52</v>
      </c>
      <c r="B38" s="2">
        <v>0.0002811576</v>
      </c>
      <c r="C38" s="2">
        <v>-0.0001780778</v>
      </c>
      <c r="D38" s="2">
        <v>-8.407983E-05</v>
      </c>
      <c r="E38" s="2">
        <v>-2.614458E-05</v>
      </c>
      <c r="F38" s="2">
        <v>0.0002115075</v>
      </c>
      <c r="G38" s="2">
        <v>0.0001495664</v>
      </c>
    </row>
    <row r="39" spans="1:7" ht="12.75" thickBot="1">
      <c r="A39" s="4" t="s">
        <v>53</v>
      </c>
      <c r="B39" s="2">
        <v>0.0002579634</v>
      </c>
      <c r="C39" s="2">
        <v>-0.0001778102</v>
      </c>
      <c r="D39" s="2">
        <v>-0.0001148151</v>
      </c>
      <c r="E39" s="2">
        <v>-3.044034E-05</v>
      </c>
      <c r="F39" s="2">
        <v>0.0003032186</v>
      </c>
      <c r="G39" s="2">
        <v>0.00105324</v>
      </c>
    </row>
    <row r="40" spans="2:5" ht="12.75" thickBot="1">
      <c r="B40" s="7" t="s">
        <v>46</v>
      </c>
      <c r="C40" s="8">
        <v>-0.003758</v>
      </c>
      <c r="D40" s="18" t="s">
        <v>47</v>
      </c>
      <c r="E40" s="9">
        <v>3.117862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0.003759</v>
      </c>
      <c r="D4">
        <v>0.003756</v>
      </c>
      <c r="E4">
        <v>0.003759</v>
      </c>
      <c r="F4">
        <v>0.002092</v>
      </c>
      <c r="G4">
        <v>0.011717</v>
      </c>
    </row>
    <row r="5" spans="1:7" ht="12.75">
      <c r="A5" t="s">
        <v>13</v>
      </c>
      <c r="B5">
        <v>5.05703</v>
      </c>
      <c r="C5">
        <v>2.816969</v>
      </c>
      <c r="D5">
        <v>0.863063</v>
      </c>
      <c r="E5">
        <v>-3.285433</v>
      </c>
      <c r="F5">
        <v>-6.280647</v>
      </c>
      <c r="G5">
        <v>4.039741</v>
      </c>
    </row>
    <row r="6" spans="1:7" ht="12.75">
      <c r="A6" t="s">
        <v>14</v>
      </c>
      <c r="B6" s="49">
        <v>-163.852</v>
      </c>
      <c r="C6" s="49">
        <v>104.1624</v>
      </c>
      <c r="D6" s="49">
        <v>49.34215</v>
      </c>
      <c r="E6" s="49">
        <v>15.49682</v>
      </c>
      <c r="F6" s="49">
        <v>-126.6568</v>
      </c>
      <c r="G6" s="49">
        <v>0.009624476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-1.006354</v>
      </c>
      <c r="C8" s="49">
        <v>-1.736297</v>
      </c>
      <c r="D8" s="49">
        <v>-3.705357</v>
      </c>
      <c r="E8" s="49">
        <v>-1.113336</v>
      </c>
      <c r="F8" s="49">
        <v>-4.462806</v>
      </c>
      <c r="G8" s="49">
        <v>-2.319343</v>
      </c>
    </row>
    <row r="9" spans="1:7" ht="12.75">
      <c r="A9" t="s">
        <v>17</v>
      </c>
      <c r="B9" s="49">
        <v>-0.7472442</v>
      </c>
      <c r="C9" s="49">
        <v>0.5102681</v>
      </c>
      <c r="D9" s="49">
        <v>0.5272007</v>
      </c>
      <c r="E9" s="49">
        <v>0.2844455</v>
      </c>
      <c r="F9" s="49">
        <v>-1.325135</v>
      </c>
      <c r="G9" s="49">
        <v>0.0325128</v>
      </c>
    </row>
    <row r="10" spans="1:7" ht="12.75">
      <c r="A10" t="s">
        <v>18</v>
      </c>
      <c r="B10" s="49">
        <v>-0.2206543</v>
      </c>
      <c r="C10" s="49">
        <v>0.7990626</v>
      </c>
      <c r="D10" s="49">
        <v>1.389972</v>
      </c>
      <c r="E10" s="49">
        <v>0.3207937</v>
      </c>
      <c r="F10" s="49">
        <v>-1.210268</v>
      </c>
      <c r="G10" s="49">
        <v>0.4097252</v>
      </c>
    </row>
    <row r="11" spans="1:7" ht="12.75">
      <c r="A11" t="s">
        <v>19</v>
      </c>
      <c r="B11" s="49">
        <v>2.250846</v>
      </c>
      <c r="C11" s="49">
        <v>1.28997</v>
      </c>
      <c r="D11" s="49">
        <v>1.841118</v>
      </c>
      <c r="E11" s="49">
        <v>0.9964244</v>
      </c>
      <c r="F11" s="49">
        <v>13.21839</v>
      </c>
      <c r="G11" s="49">
        <v>3.087286</v>
      </c>
    </row>
    <row r="12" spans="1:7" ht="12.75">
      <c r="A12" t="s">
        <v>20</v>
      </c>
      <c r="B12" s="49">
        <v>0.05798003</v>
      </c>
      <c r="C12" s="49">
        <v>0.1051099</v>
      </c>
      <c r="D12" s="49">
        <v>-0.2506251</v>
      </c>
      <c r="E12" s="49">
        <v>-0.1239321</v>
      </c>
      <c r="F12" s="49">
        <v>-0.459927</v>
      </c>
      <c r="G12" s="49">
        <v>-0.1179618</v>
      </c>
    </row>
    <row r="13" spans="1:7" ht="12.75">
      <c r="A13" t="s">
        <v>21</v>
      </c>
      <c r="B13" s="49">
        <v>0.08513998</v>
      </c>
      <c r="C13" s="49">
        <v>0.2518181</v>
      </c>
      <c r="D13" s="49">
        <v>0.09022032</v>
      </c>
      <c r="E13" s="49">
        <v>-0.001159646</v>
      </c>
      <c r="F13" s="49">
        <v>-0.2286761</v>
      </c>
      <c r="G13" s="49">
        <v>0.06369459</v>
      </c>
    </row>
    <row r="14" spans="1:7" ht="12.75">
      <c r="A14" t="s">
        <v>22</v>
      </c>
      <c r="B14" s="49">
        <v>-0.02374423</v>
      </c>
      <c r="C14" s="49">
        <v>0.1271523</v>
      </c>
      <c r="D14" s="49">
        <v>0.100699</v>
      </c>
      <c r="E14" s="49">
        <v>0.001867385</v>
      </c>
      <c r="F14" s="49">
        <v>0.0770288</v>
      </c>
      <c r="G14" s="49">
        <v>0.06211938</v>
      </c>
    </row>
    <row r="15" spans="1:7" ht="12.75">
      <c r="A15" t="s">
        <v>23</v>
      </c>
      <c r="B15" s="49">
        <v>-0.4536384</v>
      </c>
      <c r="C15" s="49">
        <v>-0.1416482</v>
      </c>
      <c r="D15" s="49">
        <v>-0.1169034</v>
      </c>
      <c r="E15" s="49">
        <v>-0.1785552</v>
      </c>
      <c r="F15" s="49">
        <v>-0.4311158</v>
      </c>
      <c r="G15" s="49">
        <v>-0.2284252</v>
      </c>
    </row>
    <row r="16" spans="1:7" ht="12.75">
      <c r="A16" t="s">
        <v>24</v>
      </c>
      <c r="B16" s="49">
        <v>0.006433504</v>
      </c>
      <c r="C16" s="49">
        <v>-0.02806557</v>
      </c>
      <c r="D16" s="49">
        <v>-0.03049101</v>
      </c>
      <c r="E16" s="49">
        <v>-0.02961035</v>
      </c>
      <c r="F16" s="49">
        <v>-0.0005721956</v>
      </c>
      <c r="G16" s="49">
        <v>-0.02035374</v>
      </c>
    </row>
    <row r="17" spans="1:7" ht="12.75">
      <c r="A17" t="s">
        <v>25</v>
      </c>
      <c r="B17" s="49">
        <v>-0.03935871</v>
      </c>
      <c r="C17" s="49">
        <v>-0.03978842</v>
      </c>
      <c r="D17" s="49">
        <v>-0.0477256</v>
      </c>
      <c r="E17" s="49">
        <v>-0.04090472</v>
      </c>
      <c r="F17" s="49">
        <v>-0.05147042</v>
      </c>
      <c r="G17" s="49">
        <v>-0.04346558</v>
      </c>
    </row>
    <row r="18" spans="1:7" ht="12.75">
      <c r="A18" t="s">
        <v>26</v>
      </c>
      <c r="B18" s="49">
        <v>0.03014369</v>
      </c>
      <c r="C18" s="49">
        <v>-0.005141851</v>
      </c>
      <c r="D18" s="49">
        <v>0.002721177</v>
      </c>
      <c r="E18" s="49">
        <v>0.02206736</v>
      </c>
      <c r="F18" s="49">
        <v>0.01303191</v>
      </c>
      <c r="G18" s="49">
        <v>0.01080919</v>
      </c>
    </row>
    <row r="19" spans="1:7" ht="12.75">
      <c r="A19" t="s">
        <v>27</v>
      </c>
      <c r="B19" s="49">
        <v>-0.2068719</v>
      </c>
      <c r="C19" s="49">
        <v>-0.189443</v>
      </c>
      <c r="D19" s="49">
        <v>-0.2004541</v>
      </c>
      <c r="E19" s="49">
        <v>-0.1930976</v>
      </c>
      <c r="F19" s="49">
        <v>-0.151353</v>
      </c>
      <c r="G19" s="49">
        <v>-0.1903888</v>
      </c>
    </row>
    <row r="20" spans="1:7" ht="12.75">
      <c r="A20" t="s">
        <v>28</v>
      </c>
      <c r="B20" s="49">
        <v>-0.001087691</v>
      </c>
      <c r="C20" s="49">
        <v>-0.003238761</v>
      </c>
      <c r="D20" s="49">
        <v>-0.006685608</v>
      </c>
      <c r="E20" s="49">
        <v>-0.0008693872</v>
      </c>
      <c r="F20" s="49">
        <v>-0.005927709</v>
      </c>
      <c r="G20" s="49">
        <v>-0.003546819</v>
      </c>
    </row>
    <row r="21" spans="1:7" ht="12.75">
      <c r="A21" t="s">
        <v>29</v>
      </c>
      <c r="B21" s="49">
        <v>-153.416</v>
      </c>
      <c r="C21" s="49">
        <v>105.1844</v>
      </c>
      <c r="D21" s="49">
        <v>67.62365</v>
      </c>
      <c r="E21" s="49">
        <v>17.80503</v>
      </c>
      <c r="F21" s="49">
        <v>-176.801</v>
      </c>
      <c r="G21" s="49">
        <v>0.003643404</v>
      </c>
    </row>
    <row r="22" spans="1:7" ht="12.75">
      <c r="A22" t="s">
        <v>30</v>
      </c>
      <c r="B22" s="49">
        <v>101.1441</v>
      </c>
      <c r="C22" s="49">
        <v>56.33997</v>
      </c>
      <c r="D22" s="49">
        <v>17.26129</v>
      </c>
      <c r="E22" s="49">
        <v>-65.7096</v>
      </c>
      <c r="F22" s="49">
        <v>-125.6196</v>
      </c>
      <c r="G22" s="49">
        <v>0</v>
      </c>
    </row>
    <row r="23" spans="1:7" ht="12.75">
      <c r="A23" t="s">
        <v>31</v>
      </c>
      <c r="B23" s="49">
        <v>6.175743</v>
      </c>
      <c r="C23" s="49">
        <v>1.252615</v>
      </c>
      <c r="D23" s="49">
        <v>-1.431223</v>
      </c>
      <c r="E23" s="49">
        <v>1.545499</v>
      </c>
      <c r="F23" s="49">
        <v>8.000101</v>
      </c>
      <c r="G23" s="49">
        <v>2.292561</v>
      </c>
    </row>
    <row r="24" spans="1:7" ht="12.75">
      <c r="A24" t="s">
        <v>32</v>
      </c>
      <c r="B24" s="49">
        <v>0.6247499</v>
      </c>
      <c r="C24" s="49">
        <v>1.254416</v>
      </c>
      <c r="D24" s="49">
        <v>1.895229</v>
      </c>
      <c r="E24" s="49">
        <v>-0.4920767</v>
      </c>
      <c r="F24" s="49">
        <v>-0.4669832</v>
      </c>
      <c r="G24" s="49">
        <v>0.6669036</v>
      </c>
    </row>
    <row r="25" spans="1:7" ht="12.75">
      <c r="A25" t="s">
        <v>33</v>
      </c>
      <c r="B25" s="49">
        <v>0.8551998</v>
      </c>
      <c r="C25" s="49">
        <v>-0.1370457</v>
      </c>
      <c r="D25" s="49">
        <v>-0.2327307</v>
      </c>
      <c r="E25" s="49">
        <v>0.4301336</v>
      </c>
      <c r="F25" s="49">
        <v>-1.759878</v>
      </c>
      <c r="G25" s="49">
        <v>-0.09732195</v>
      </c>
    </row>
    <row r="26" spans="1:7" ht="12.75">
      <c r="A26" t="s">
        <v>34</v>
      </c>
      <c r="B26" s="49">
        <v>-0.3210171</v>
      </c>
      <c r="C26" s="49">
        <v>0.06303059</v>
      </c>
      <c r="D26" s="49">
        <v>0.3212202</v>
      </c>
      <c r="E26" s="49">
        <v>0.06348491</v>
      </c>
      <c r="F26" s="49">
        <v>1.378965</v>
      </c>
      <c r="G26" s="49">
        <v>0.2460913</v>
      </c>
    </row>
    <row r="27" spans="1:7" ht="12.75">
      <c r="A27" t="s">
        <v>35</v>
      </c>
      <c r="B27" s="49">
        <v>0.06497036</v>
      </c>
      <c r="C27" s="49">
        <v>0.1650903</v>
      </c>
      <c r="D27" s="49">
        <v>-0.2887737</v>
      </c>
      <c r="E27" s="49">
        <v>-0.1291121</v>
      </c>
      <c r="F27" s="49">
        <v>0.5051158</v>
      </c>
      <c r="G27" s="49">
        <v>0.01621339</v>
      </c>
    </row>
    <row r="28" spans="1:7" ht="12.75">
      <c r="A28" t="s">
        <v>36</v>
      </c>
      <c r="B28" s="49">
        <v>0.2426381</v>
      </c>
      <c r="C28" s="49">
        <v>0.06911738</v>
      </c>
      <c r="D28" s="49">
        <v>0.2863947</v>
      </c>
      <c r="E28" s="49">
        <v>-0.2367245</v>
      </c>
      <c r="F28" s="49">
        <v>-0.264776</v>
      </c>
      <c r="G28" s="49">
        <v>0.02818659</v>
      </c>
    </row>
    <row r="29" spans="1:7" ht="12.75">
      <c r="A29" t="s">
        <v>37</v>
      </c>
      <c r="B29" s="49">
        <v>0.2352122</v>
      </c>
      <c r="C29" s="49">
        <v>-0.02080599</v>
      </c>
      <c r="D29" s="49">
        <v>0.01133926</v>
      </c>
      <c r="E29" s="49">
        <v>0.03267791</v>
      </c>
      <c r="F29" s="49">
        <v>0.1620051</v>
      </c>
      <c r="G29" s="49">
        <v>0.06127965</v>
      </c>
    </row>
    <row r="30" spans="1:7" ht="12.75">
      <c r="A30" t="s">
        <v>38</v>
      </c>
      <c r="B30" s="49">
        <v>-0.06635152</v>
      </c>
      <c r="C30" s="49">
        <v>-0.07177706</v>
      </c>
      <c r="D30" s="49">
        <v>-0.004867656</v>
      </c>
      <c r="E30" s="49">
        <v>-0.06145827</v>
      </c>
      <c r="F30" s="49">
        <v>0.2324916</v>
      </c>
      <c r="G30" s="49">
        <v>-0.01173278</v>
      </c>
    </row>
    <row r="31" spans="1:7" ht="12.75">
      <c r="A31" t="s">
        <v>39</v>
      </c>
      <c r="B31" s="49">
        <v>-0.01479253</v>
      </c>
      <c r="C31" s="49">
        <v>0.02184011</v>
      </c>
      <c r="D31" s="49">
        <v>-0.01024674</v>
      </c>
      <c r="E31" s="49">
        <v>-0.01630135</v>
      </c>
      <c r="F31" s="49">
        <v>0.06722296</v>
      </c>
      <c r="G31" s="49">
        <v>0.005724334</v>
      </c>
    </row>
    <row r="32" spans="1:7" ht="12.75">
      <c r="A32" t="s">
        <v>40</v>
      </c>
      <c r="B32" s="49">
        <v>0.02890244</v>
      </c>
      <c r="C32" s="49">
        <v>-0.02198002</v>
      </c>
      <c r="D32" s="49">
        <v>0.02881242</v>
      </c>
      <c r="E32" s="49">
        <v>-0.03285504</v>
      </c>
      <c r="F32" s="49">
        <v>-0.03312471</v>
      </c>
      <c r="G32" s="49">
        <v>-0.006527013</v>
      </c>
    </row>
    <row r="33" spans="1:7" ht="12.75">
      <c r="A33" t="s">
        <v>41</v>
      </c>
      <c r="B33" s="49">
        <v>0.1623467</v>
      </c>
      <c r="C33" s="49">
        <v>0.07243436</v>
      </c>
      <c r="D33" s="49">
        <v>0.08353416</v>
      </c>
      <c r="E33" s="49">
        <v>0.09275746</v>
      </c>
      <c r="F33" s="49">
        <v>0.1254462</v>
      </c>
      <c r="G33" s="49">
        <v>0.1000887</v>
      </c>
    </row>
    <row r="34" spans="1:7" ht="12.75">
      <c r="A34" t="s">
        <v>42</v>
      </c>
      <c r="B34" s="49">
        <v>-0.03614936</v>
      </c>
      <c r="C34" s="49">
        <v>-0.01184342</v>
      </c>
      <c r="D34" s="49">
        <v>-0.004131925</v>
      </c>
      <c r="E34" s="49">
        <v>0.00135162</v>
      </c>
      <c r="F34" s="49">
        <v>-0.02915415</v>
      </c>
      <c r="G34" s="49">
        <v>-0.01268509</v>
      </c>
    </row>
    <row r="35" spans="1:7" ht="12.75">
      <c r="A35" t="s">
        <v>43</v>
      </c>
      <c r="B35" s="49">
        <v>0.001819011</v>
      </c>
      <c r="C35" s="49">
        <v>-0.001500116</v>
      </c>
      <c r="D35" s="49">
        <v>0.0007873138</v>
      </c>
      <c r="E35" s="49">
        <v>0.001415423</v>
      </c>
      <c r="F35" s="49">
        <v>0.01144506</v>
      </c>
      <c r="G35" s="49">
        <v>0.001962942</v>
      </c>
    </row>
    <row r="36" spans="1:6" ht="12.75">
      <c r="A36" t="s">
        <v>44</v>
      </c>
      <c r="B36" s="49">
        <v>21.66443</v>
      </c>
      <c r="C36" s="49">
        <v>21.65527</v>
      </c>
      <c r="D36" s="49">
        <v>21.65527</v>
      </c>
      <c r="E36" s="49">
        <v>21.64002</v>
      </c>
      <c r="F36" s="49">
        <v>21.64002</v>
      </c>
    </row>
    <row r="37" spans="1:6" ht="12.75">
      <c r="A37" t="s">
        <v>45</v>
      </c>
      <c r="B37" s="49">
        <v>0.25177</v>
      </c>
      <c r="C37" s="49">
        <v>0.1968384</v>
      </c>
      <c r="D37" s="49">
        <v>0.1617432</v>
      </c>
      <c r="E37" s="49">
        <v>0.1327515</v>
      </c>
      <c r="F37" s="49">
        <v>0.1225789</v>
      </c>
    </row>
    <row r="38" spans="1:7" ht="12.75">
      <c r="A38" t="s">
        <v>54</v>
      </c>
      <c r="B38" s="49">
        <v>0.0002811576</v>
      </c>
      <c r="C38" s="49">
        <v>-0.0001780778</v>
      </c>
      <c r="D38" s="49">
        <v>-8.407983E-05</v>
      </c>
      <c r="E38" s="49">
        <v>-2.614458E-05</v>
      </c>
      <c r="F38" s="49">
        <v>0.0002115075</v>
      </c>
      <c r="G38" s="49">
        <v>0.0001495664</v>
      </c>
    </row>
    <row r="39" spans="1:7" ht="12.75">
      <c r="A39" t="s">
        <v>55</v>
      </c>
      <c r="B39" s="49">
        <v>0.0002579634</v>
      </c>
      <c r="C39" s="49">
        <v>-0.0001778102</v>
      </c>
      <c r="D39" s="49">
        <v>-0.0001148151</v>
      </c>
      <c r="E39" s="49">
        <v>-3.044034E-05</v>
      </c>
      <c r="F39" s="49">
        <v>0.0003032186</v>
      </c>
      <c r="G39" s="49">
        <v>0.00105324</v>
      </c>
    </row>
    <row r="40" spans="2:5" ht="12.75">
      <c r="B40" t="s">
        <v>46</v>
      </c>
      <c r="C40">
        <v>-0.003758</v>
      </c>
      <c r="D40" t="s">
        <v>47</v>
      </c>
      <c r="E40">
        <v>3.117862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0.00028115754817197974</v>
      </c>
      <c r="C50">
        <f>-0.017/(C7*C7+C22*C22)*(C21*C22+C6*C7)</f>
        <v>-0.0001780778620762367</v>
      </c>
      <c r="D50">
        <f>-0.017/(D7*D7+D22*D22)*(D21*D22+D6*D7)</f>
        <v>-8.407984062601832E-05</v>
      </c>
      <c r="E50">
        <f>-0.017/(E7*E7+E22*E22)*(E21*E22+E6*E7)</f>
        <v>-2.6144571704475687E-05</v>
      </c>
      <c r="F50">
        <f>-0.017/(F7*F7+F22*F22)*(F21*F22+F6*F7)</f>
        <v>0.00021150753945686302</v>
      </c>
      <c r="G50">
        <f>(B50*B$4+C50*C$4+D50*D$4+E50*E$4+F50*F$4)/SUM(B$4:F$4)</f>
        <v>-3.755095109608361E-07</v>
      </c>
    </row>
    <row r="51" spans="1:7" ht="12.75">
      <c r="A51" t="s">
        <v>58</v>
      </c>
      <c r="B51">
        <f>-0.017/(B7*B7+B22*B22)*(B21*B7-B6*B22)</f>
        <v>0.0002579634572831939</v>
      </c>
      <c r="C51">
        <f>-0.017/(C7*C7+C22*C22)*(C21*C7-C6*C22)</f>
        <v>-0.00017781018985929607</v>
      </c>
      <c r="D51">
        <f>-0.017/(D7*D7+D22*D22)*(D21*D7-D6*D22)</f>
        <v>-0.00011481507234878005</v>
      </c>
      <c r="E51">
        <f>-0.017/(E7*E7+E22*E22)*(E21*E7-E6*E22)</f>
        <v>-3.0440345934887242E-05</v>
      </c>
      <c r="F51">
        <f>-0.017/(F7*F7+F22*F22)*(F21*F7-F6*F22)</f>
        <v>0.00030321864925035553</v>
      </c>
      <c r="G51">
        <f>(B51*B$4+C51*C$4+D51*D$4+E51*E$4+F51*F$4)/SUM(B$4:F$4)</f>
        <v>1.92876060296051E-07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9999.779287054258</v>
      </c>
      <c r="C62">
        <f>C7+(2/0.017)*(C8*C50-C23*C51)</f>
        <v>10000.062579266902</v>
      </c>
      <c r="D62">
        <f>D7+(2/0.017)*(D8*D50-D23*D51)</f>
        <v>10000.017319982791</v>
      </c>
      <c r="E62">
        <f>E7+(2/0.017)*(E8*E50-E23*E51)</f>
        <v>10000.00895920201</v>
      </c>
      <c r="F62">
        <f>F7+(2/0.017)*(F8*F50-F23*F51)</f>
        <v>9999.603565066445</v>
      </c>
    </row>
    <row r="63" spans="1:6" ht="12.75">
      <c r="A63" t="s">
        <v>66</v>
      </c>
      <c r="B63">
        <f>B8+(3/0.017)*(B9*B50-B24*B51)</f>
        <v>-1.0718697631704226</v>
      </c>
      <c r="C63">
        <f>C8+(3/0.017)*(C9*C50-C24*C51)</f>
        <v>-1.7129710303313819</v>
      </c>
      <c r="D63">
        <f>D8+(3/0.017)*(D9*D50-D24*D51)</f>
        <v>-3.674779252249662</v>
      </c>
      <c r="E63">
        <f>E8+(3/0.017)*(E9*E50-E24*E51)</f>
        <v>-1.1172917101315172</v>
      </c>
      <c r="F63">
        <f>F8+(3/0.017)*(F9*F50-F24*F51)</f>
        <v>-4.487278593206746</v>
      </c>
    </row>
    <row r="64" spans="1:6" ht="12.75">
      <c r="A64" t="s">
        <v>67</v>
      </c>
      <c r="B64">
        <f>B9+(4/0.017)*(B10*B50-B25*B51)</f>
        <v>-0.8137498280135296</v>
      </c>
      <c r="C64">
        <f>C9+(4/0.017)*(C10*C50-C25*C51)</f>
        <v>0.4710531631977696</v>
      </c>
      <c r="D64">
        <f>D9+(4/0.017)*(D10*D50-D25*D51)</f>
        <v>0.4934149079075505</v>
      </c>
      <c r="E64">
        <f>E9+(4/0.017)*(E10*E50-E25*E51)</f>
        <v>0.285552888632994</v>
      </c>
      <c r="F64">
        <f>F9+(4/0.017)*(F10*F50-F25*F51)</f>
        <v>-1.259806288648932</v>
      </c>
    </row>
    <row r="65" spans="1:6" ht="12.75">
      <c r="A65" t="s">
        <v>68</v>
      </c>
      <c r="B65">
        <f>B10+(5/0.017)*(B11*B50-B26*B51)</f>
        <v>-0.010168116577725678</v>
      </c>
      <c r="C65">
        <f>C10+(5/0.017)*(C11*C50-C26*C51)</f>
        <v>0.7347956533624589</v>
      </c>
      <c r="D65">
        <f>D10+(5/0.017)*(D11*D50-D26*D51)</f>
        <v>1.3552896507321164</v>
      </c>
      <c r="E65">
        <f>E10+(5/0.017)*(E11*E50-E26*E51)</f>
        <v>0.3136999980729871</v>
      </c>
      <c r="F65">
        <f>F10+(5/0.017)*(F11*F50-F26*F51)</f>
        <v>-0.5109558706418567</v>
      </c>
    </row>
    <row r="66" spans="1:6" ht="12.75">
      <c r="A66" t="s">
        <v>69</v>
      </c>
      <c r="B66">
        <f>B11+(6/0.017)*(B12*B50-B27*B51)</f>
        <v>2.2506841921380722</v>
      </c>
      <c r="C66">
        <f>C11+(6/0.017)*(C12*C50-C27*C51)</f>
        <v>1.2937242322277227</v>
      </c>
      <c r="D66">
        <f>D11+(6/0.017)*(D12*D50-D27*D51)</f>
        <v>1.8368533924259842</v>
      </c>
      <c r="E66">
        <f>E11+(6/0.017)*(E12*E50-E27*E51)</f>
        <v>0.9961808475364317</v>
      </c>
      <c r="F66">
        <f>F11+(6/0.017)*(F12*F50-F27*F51)</f>
        <v>13.129999920462074</v>
      </c>
    </row>
    <row r="67" spans="1:6" ht="12.75">
      <c r="A67" t="s">
        <v>70</v>
      </c>
      <c r="B67">
        <f>B12+(7/0.017)*(B13*B50-B28*B51)</f>
        <v>0.042063670834417796</v>
      </c>
      <c r="C67">
        <f>C12+(7/0.017)*(C13*C50-C28*C51)</f>
        <v>0.09170553641540824</v>
      </c>
      <c r="D67">
        <f>D12+(7/0.017)*(D13*D50-D28*D51)</f>
        <v>-0.24020880432247932</v>
      </c>
      <c r="E67">
        <f>E12+(7/0.017)*(E13*E50-E28*E51)</f>
        <v>-0.12688678238605006</v>
      </c>
      <c r="F67">
        <f>F12+(7/0.017)*(F13*F50-F28*F51)</f>
        <v>-0.44678416983457386</v>
      </c>
    </row>
    <row r="68" spans="1:6" ht="12.75">
      <c r="A68" t="s">
        <v>71</v>
      </c>
      <c r="B68">
        <f>B13+(8/0.017)*(B14*B50-B29*B51)</f>
        <v>0.053444910918956416</v>
      </c>
      <c r="C68">
        <f>C13+(8/0.017)*(C14*C50-C29*C51)</f>
        <v>0.23942161681214733</v>
      </c>
      <c r="D68">
        <f>D13+(8/0.017)*(D14*D50-D29*D51)</f>
        <v>0.08684863156992105</v>
      </c>
      <c r="E68">
        <f>E13+(8/0.017)*(E14*E50-E29*E51)</f>
        <v>-0.0007145142805662359</v>
      </c>
      <c r="F68">
        <f>F13+(8/0.017)*(F14*F50-F29*F51)</f>
        <v>-0.2441258861827548</v>
      </c>
    </row>
    <row r="69" spans="1:6" ht="12.75">
      <c r="A69" t="s">
        <v>72</v>
      </c>
      <c r="B69">
        <f>B14+(9/0.017)*(B15*B50-B30*B51)</f>
        <v>-0.08220589677936374</v>
      </c>
      <c r="C69">
        <f>C14+(9/0.017)*(C15*C50-C30*C51)</f>
        <v>0.13374967903595564</v>
      </c>
      <c r="D69">
        <f>D14+(9/0.017)*(D15*D50-D30*D51)</f>
        <v>0.10560682651079271</v>
      </c>
      <c r="E69">
        <f>E14+(9/0.017)*(E15*E50-E30*E51)</f>
        <v>0.0033483817101309203</v>
      </c>
      <c r="F69">
        <f>F14+(9/0.017)*(F15*F50-F30*F51)</f>
        <v>-0.008566510525722298</v>
      </c>
    </row>
    <row r="70" spans="1:6" ht="12.75">
      <c r="A70" t="s">
        <v>73</v>
      </c>
      <c r="B70">
        <f>B15+(10/0.017)*(B16*B50-B31*B51)</f>
        <v>-0.4503297174167294</v>
      </c>
      <c r="C70">
        <f>C15+(10/0.017)*(C16*C50-C31*C51)</f>
        <v>-0.13642393481811832</v>
      </c>
      <c r="D70">
        <f>D15+(10/0.017)*(D16*D50-D31*D51)</f>
        <v>-0.11608740054888989</v>
      </c>
      <c r="E70">
        <f>E15+(10/0.017)*(E16*E50-E31*E51)</f>
        <v>-0.17839171106731533</v>
      </c>
      <c r="F70">
        <f>F15+(10/0.017)*(F16*F50-F31*F51)</f>
        <v>-0.44317714047838513</v>
      </c>
    </row>
    <row r="71" spans="1:6" ht="12.75">
      <c r="A71" t="s">
        <v>74</v>
      </c>
      <c r="B71">
        <f>B16+(11/0.017)*(B17*B50-B32*B51)</f>
        <v>-0.005551171837673683</v>
      </c>
      <c r="C71">
        <f>C16+(11/0.017)*(C17*C50-C32*C51)</f>
        <v>-0.026009757197853957</v>
      </c>
      <c r="D71">
        <f>D16+(11/0.017)*(D17*D50-D32*D51)</f>
        <v>-0.02575398234030177</v>
      </c>
      <c r="E71">
        <f>E16+(11/0.017)*(E17*E50-E32*E51)</f>
        <v>-0.02956549743413786</v>
      </c>
      <c r="F71">
        <f>F16+(11/0.017)*(F17*F50-F32*F51)</f>
        <v>-0.0011172469368245434</v>
      </c>
    </row>
    <row r="72" spans="1:6" ht="12.75">
      <c r="A72" t="s">
        <v>75</v>
      </c>
      <c r="B72">
        <f>B17+(12/0.017)*(B18*B50-B33*B51)</f>
        <v>-0.06293827943806678</v>
      </c>
      <c r="C72">
        <f>C17+(12/0.017)*(C18*C50-C33*C51)</f>
        <v>-0.030050619667907414</v>
      </c>
      <c r="D72">
        <f>D17+(12/0.017)*(D18*D50-D33*D51)</f>
        <v>-0.04111699917963338</v>
      </c>
      <c r="E72">
        <f>E17+(12/0.017)*(E18*E50-E33*E51)</f>
        <v>-0.03931886529793436</v>
      </c>
      <c r="F72">
        <f>F17+(12/0.017)*(F18*F50-F33*F51)</f>
        <v>-0.07637485301110589</v>
      </c>
    </row>
    <row r="73" spans="1:6" ht="12.75">
      <c r="A73" t="s">
        <v>76</v>
      </c>
      <c r="B73">
        <f>B18+(13/0.017)*(B19*B50-B34*B51)</f>
        <v>-0.0072033082336208365</v>
      </c>
      <c r="C73">
        <f>C18+(13/0.017)*(C19*C50-C34*C51)</f>
        <v>0.0190455847449898</v>
      </c>
      <c r="D73">
        <f>D18+(13/0.017)*(D19*D50-D34*D51)</f>
        <v>0.015246861686424919</v>
      </c>
      <c r="E73">
        <f>E18+(13/0.017)*(E19*E50-E34*E51)</f>
        <v>0.025959405399055932</v>
      </c>
      <c r="F73">
        <f>F18+(13/0.017)*(F19*F50-F34*F51)</f>
        <v>-0.00468802189840237</v>
      </c>
    </row>
    <row r="74" spans="1:6" ht="12.75">
      <c r="A74" t="s">
        <v>77</v>
      </c>
      <c r="B74">
        <f>B19+(14/0.017)*(B20*B50-B35*B51)</f>
        <v>-0.20751017721269108</v>
      </c>
      <c r="C74">
        <f>C19+(14/0.017)*(C20*C50-C35*C51)</f>
        <v>-0.18918769293327123</v>
      </c>
      <c r="D74">
        <f>D19+(14/0.017)*(D20*D50-D35*D51)</f>
        <v>-0.1999167303032643</v>
      </c>
      <c r="E74">
        <f>E19+(14/0.017)*(E20*E50-E35*E51)</f>
        <v>-0.19304339881737945</v>
      </c>
      <c r="F74">
        <f>F19+(14/0.017)*(F20*F50-F35*F51)</f>
        <v>-0.15524344417093752</v>
      </c>
    </row>
    <row r="75" spans="1:6" ht="12.75">
      <c r="A75" t="s">
        <v>78</v>
      </c>
      <c r="B75" s="49">
        <f>B20</f>
        <v>-0.001087691</v>
      </c>
      <c r="C75" s="49">
        <f>C20</f>
        <v>-0.003238761</v>
      </c>
      <c r="D75" s="49">
        <f>D20</f>
        <v>-0.006685608</v>
      </c>
      <c r="E75" s="49">
        <f>E20</f>
        <v>-0.0008693872</v>
      </c>
      <c r="F75" s="49">
        <f>F20</f>
        <v>-0.005927709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101.31783578857994</v>
      </c>
      <c r="C82">
        <f>C22+(2/0.017)*(C8*C51+C23*C50)</f>
        <v>56.350048623296175</v>
      </c>
      <c r="D82">
        <f>D22+(2/0.017)*(D8*D51+D23*D50)</f>
        <v>17.325497980443924</v>
      </c>
      <c r="E82">
        <f>E22+(2/0.017)*(E8*E51+E23*E50)</f>
        <v>-65.71036659722857</v>
      </c>
      <c r="F82">
        <f>F22+(2/0.017)*(F8*F51+F23*F50)</f>
        <v>-125.57973227403177</v>
      </c>
    </row>
    <row r="83" spans="1:6" ht="12.75">
      <c r="A83" t="s">
        <v>81</v>
      </c>
      <c r="B83">
        <f>B23+(3/0.017)*(B9*B51+B24*B50)</f>
        <v>6.1727238446184485</v>
      </c>
      <c r="C83">
        <f>C23+(3/0.017)*(C9*C51+C24*C50)</f>
        <v>1.197183014028053</v>
      </c>
      <c r="D83">
        <f>D23+(3/0.017)*(D9*D51+D24*D50)</f>
        <v>-1.470025553902818</v>
      </c>
      <c r="E83">
        <f>E23+(3/0.017)*(E9*E51+E24*E50)</f>
        <v>1.546241326202523</v>
      </c>
      <c r="F83">
        <f>F23+(3/0.017)*(F9*F51+F24*F50)</f>
        <v>7.911764038992813</v>
      </c>
    </row>
    <row r="84" spans="1:6" ht="12.75">
      <c r="A84" t="s">
        <v>82</v>
      </c>
      <c r="B84">
        <f>B24+(4/0.017)*(B10*B51+B25*B50)</f>
        <v>0.6679322842053563</v>
      </c>
      <c r="C84">
        <f>C24+(4/0.017)*(C10*C51+C25*C50)</f>
        <v>1.2267273723875949</v>
      </c>
      <c r="D84">
        <f>D24+(4/0.017)*(D10*D51+D25*D50)</f>
        <v>1.8622826998640007</v>
      </c>
      <c r="E84">
        <f>E24+(4/0.017)*(E10*E51+E25*E50)</f>
        <v>-0.4970204011645733</v>
      </c>
      <c r="F84">
        <f>F24+(4/0.017)*(F10*F51+F25*F50)</f>
        <v>-0.6409133867565163</v>
      </c>
    </row>
    <row r="85" spans="1:6" ht="12.75">
      <c r="A85" t="s">
        <v>83</v>
      </c>
      <c r="B85">
        <f>B25+(5/0.017)*(B11*B51+B26*B50)</f>
        <v>0.9994291044749319</v>
      </c>
      <c r="C85">
        <f>C25+(5/0.017)*(C11*C51+C26*C50)</f>
        <v>-0.20780868921335294</v>
      </c>
      <c r="D85">
        <f>D25+(5/0.017)*(D11*D51+D26*D50)</f>
        <v>-0.3028472410572056</v>
      </c>
      <c r="E85">
        <f>E25+(5/0.017)*(E11*E51+E26*E50)</f>
        <v>0.4207243972895266</v>
      </c>
      <c r="F85">
        <f>F25+(5/0.017)*(F11*F51+F26*F50)</f>
        <v>-0.4952533367024883</v>
      </c>
    </row>
    <row r="86" spans="1:6" ht="12.75">
      <c r="A86" t="s">
        <v>84</v>
      </c>
      <c r="B86">
        <f>B26+(6/0.017)*(B12*B51+B27*B50)</f>
        <v>-0.30929111078342325</v>
      </c>
      <c r="C86">
        <f>C26+(6/0.017)*(C12*C51+C27*C50)</f>
        <v>0.0460581644887237</v>
      </c>
      <c r="D86">
        <f>D26+(6/0.017)*(D12*D51+D27*D50)</f>
        <v>0.33994570082184916</v>
      </c>
      <c r="E86">
        <f>E26+(6/0.017)*(E12*E51+E27*E50)</f>
        <v>0.06600777466569499</v>
      </c>
      <c r="F86">
        <f>F26+(6/0.017)*(F12*F51+F27*F50)</f>
        <v>1.3674511257547117</v>
      </c>
    </row>
    <row r="87" spans="1:6" ht="12.75">
      <c r="A87" t="s">
        <v>85</v>
      </c>
      <c r="B87">
        <f>B27+(7/0.017)*(B13*B51+B28*B50)</f>
        <v>0.10210434577532396</v>
      </c>
      <c r="C87">
        <f>C27+(7/0.017)*(C13*C51+C28*C50)</f>
        <v>0.1415850825861161</v>
      </c>
      <c r="D87">
        <f>D27+(7/0.017)*(D13*D51+D28*D50)</f>
        <v>-0.30295433018246265</v>
      </c>
      <c r="E87">
        <f>E27+(7/0.017)*(E13*E51+E28*E50)</f>
        <v>-0.12654912795123488</v>
      </c>
      <c r="F87">
        <f>F27+(7/0.017)*(F13*F51+F28*F50)</f>
        <v>0.4535048088837949</v>
      </c>
    </row>
    <row r="88" spans="1:6" ht="12.75">
      <c r="A88" t="s">
        <v>86</v>
      </c>
      <c r="B88">
        <f>B28+(8/0.017)*(B14*B51+B29*B50)</f>
        <v>0.27087647260743997</v>
      </c>
      <c r="C88">
        <f>C28+(8/0.017)*(C14*C51+C29*C50)</f>
        <v>0.06022143252401572</v>
      </c>
      <c r="D88">
        <f>D28+(8/0.017)*(D14*D51+D29*D50)</f>
        <v>0.2805052100498509</v>
      </c>
      <c r="E88">
        <f>E28+(8/0.017)*(E14*E51+E29*E50)</f>
        <v>-0.23715329708543106</v>
      </c>
      <c r="F88">
        <f>F28+(8/0.017)*(F14*F51+F29*F50)</f>
        <v>-0.23765982646125233</v>
      </c>
    </row>
    <row r="89" spans="1:6" ht="12.75">
      <c r="A89" t="s">
        <v>87</v>
      </c>
      <c r="B89">
        <f>B29+(9/0.017)*(B15*B51+B30*B50)</f>
        <v>0.16338300904059386</v>
      </c>
      <c r="C89">
        <f>C29+(9/0.017)*(C15*C51+C30*C50)</f>
        <v>-0.0007050730273348398</v>
      </c>
      <c r="D89">
        <f>D29+(9/0.017)*(D15*D51+D30*D50)</f>
        <v>0.018661842154452112</v>
      </c>
      <c r="E89">
        <f>E29+(9/0.017)*(E15*E51+E30*E50)</f>
        <v>0.036406071166464056</v>
      </c>
      <c r="F89">
        <f>F29+(9/0.017)*(F15*F51+F30*F50)</f>
        <v>0.11883229890736031</v>
      </c>
    </row>
    <row r="90" spans="1:6" ht="12.75">
      <c r="A90" t="s">
        <v>88</v>
      </c>
      <c r="B90">
        <f>B30+(10/0.017)*(B16*B51+B31*B50)</f>
        <v>-0.06782176854810305</v>
      </c>
      <c r="C90">
        <f>C30+(10/0.017)*(C16*C51+C31*C50)</f>
        <v>-0.07112935162711793</v>
      </c>
      <c r="D90">
        <f>D30+(10/0.017)*(D16*D51+D31*D50)</f>
        <v>-0.002301554949839045</v>
      </c>
      <c r="E90">
        <f>E30+(10/0.017)*(E16*E51+E31*E50)</f>
        <v>-0.06067736346399539</v>
      </c>
      <c r="F90">
        <f>F30+(10/0.017)*(F16*F51+F31*F50)</f>
        <v>0.24075316616921655</v>
      </c>
    </row>
    <row r="91" spans="1:6" ht="12.75">
      <c r="A91" t="s">
        <v>89</v>
      </c>
      <c r="B91">
        <f>B31+(11/0.017)*(B17*B51+B32*B50)</f>
        <v>-0.016104098654788675</v>
      </c>
      <c r="C91">
        <f>C31+(11/0.017)*(C17*C51+C32*C50)</f>
        <v>0.028950601548725745</v>
      </c>
      <c r="D91">
        <f>D31+(11/0.017)*(D17*D51+D32*D50)</f>
        <v>-0.008268632947786507</v>
      </c>
      <c r="E91">
        <f>E31+(11/0.017)*(E17*E51+E32*E50)</f>
        <v>-0.014939851027097982</v>
      </c>
      <c r="F91">
        <f>F31+(11/0.017)*(F17*F51+F32*F50)</f>
        <v>0.052591072441366064</v>
      </c>
    </row>
    <row r="92" spans="1:6" ht="12.75">
      <c r="A92" t="s">
        <v>90</v>
      </c>
      <c r="B92">
        <f>B32+(12/0.017)*(B18*B51+B33*B50)</f>
        <v>0.06661136043304808</v>
      </c>
      <c r="C92">
        <f>C32+(12/0.017)*(C18*C51+C33*C50)</f>
        <v>-0.03043979585914513</v>
      </c>
      <c r="D92">
        <f>D32+(12/0.017)*(D18*D51+D33*D50)</f>
        <v>0.02363408753381848</v>
      </c>
      <c r="E92">
        <f>E32+(12/0.017)*(E18*E51+E33*E50)</f>
        <v>-0.03504104621390452</v>
      </c>
      <c r="F92">
        <f>F32+(12/0.017)*(F18*F51+F33*F50)</f>
        <v>-0.01160635571042419</v>
      </c>
    </row>
    <row r="93" spans="1:6" ht="12.75">
      <c r="A93" t="s">
        <v>91</v>
      </c>
      <c r="B93">
        <f>B33+(13/0.017)*(B19*B51+B34*B50)</f>
        <v>0.11376565720374812</v>
      </c>
      <c r="C93">
        <f>C33+(13/0.017)*(C19*C51+C34*C50)</f>
        <v>0.09980620160236545</v>
      </c>
      <c r="D93">
        <f>D33+(13/0.017)*(D19*D51+D34*D50)</f>
        <v>0.10139964980380277</v>
      </c>
      <c r="E93">
        <f>E33+(13/0.017)*(E19*E51+E34*E50)</f>
        <v>0.09722534604843885</v>
      </c>
      <c r="F93">
        <f>F33+(13/0.017)*(F19*F51+F34*F50)</f>
        <v>0.08563608989595356</v>
      </c>
    </row>
    <row r="94" spans="1:6" ht="12.75">
      <c r="A94" t="s">
        <v>92</v>
      </c>
      <c r="B94">
        <f>B34+(14/0.017)*(B20*B51+B35*B50)</f>
        <v>-0.03595925305949478</v>
      </c>
      <c r="C94">
        <f>C34+(14/0.017)*(C20*C51+C35*C50)</f>
        <v>-0.011149166457734509</v>
      </c>
      <c r="D94">
        <f>D34+(14/0.017)*(D20*D51+D35*D50)</f>
        <v>-0.0035542921256797146</v>
      </c>
      <c r="E94">
        <f>E34+(14/0.017)*(E20*E51+E35*E50)</f>
        <v>0.001342939027414811</v>
      </c>
      <c r="F94">
        <f>F34+(14/0.017)*(F20*F51+F35*F50)</f>
        <v>-0.02864082388895895</v>
      </c>
    </row>
    <row r="95" spans="1:6" ht="12.75">
      <c r="A95" t="s">
        <v>93</v>
      </c>
      <c r="B95" s="49">
        <f>B35</f>
        <v>0.001819011</v>
      </c>
      <c r="C95" s="49">
        <f>C35</f>
        <v>-0.001500116</v>
      </c>
      <c r="D95" s="49">
        <f>D35</f>
        <v>0.0007873138</v>
      </c>
      <c r="E95" s="49">
        <f>E35</f>
        <v>0.001415423</v>
      </c>
      <c r="F95" s="49">
        <f>F35</f>
        <v>0.01144506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-1.071893421245875</v>
      </c>
      <c r="C103">
        <f>C63*10000/C62</f>
        <v>-1.712960310751334</v>
      </c>
      <c r="D103">
        <f>D63*10000/D62</f>
        <v>-3.674772887549345</v>
      </c>
      <c r="E103">
        <f>E63*10000/E62</f>
        <v>-1.1172907091282005</v>
      </c>
      <c r="F103">
        <f>F63*10000/F62</f>
        <v>-4.487456491658357</v>
      </c>
      <c r="G103">
        <f>AVERAGE(C103:E103)</f>
        <v>-2.168341302476293</v>
      </c>
      <c r="H103">
        <f>STDEV(C103:E103)</f>
        <v>1.338173254460627</v>
      </c>
      <c r="I103">
        <f>(B103*B4+C103*C4+D103*D4+E103*E4+F103*F4)/SUM(B4:F4)</f>
        <v>-2.320033713184398</v>
      </c>
      <c r="K103">
        <f>(LN(H103)+LN(H123))/2-LN(K114*K115^3)</f>
        <v>-3.4825310659029287</v>
      </c>
    </row>
    <row r="104" spans="1:11" ht="12.75">
      <c r="A104" t="s">
        <v>67</v>
      </c>
      <c r="B104">
        <f>B64*10000/B62</f>
        <v>-0.8137677889221139</v>
      </c>
      <c r="C104">
        <f>C64*10000/C62</f>
        <v>0.4710502154000542</v>
      </c>
      <c r="D104">
        <f>D64*10000/D62</f>
        <v>0.4934140533152593</v>
      </c>
      <c r="E104">
        <f>E64*10000/E62</f>
        <v>0.2855526328006218</v>
      </c>
      <c r="F104">
        <f>F64*10000/F62</f>
        <v>-1.2598562337511636</v>
      </c>
      <c r="G104">
        <f>AVERAGE(C104:E104)</f>
        <v>0.41667230050531173</v>
      </c>
      <c r="H104">
        <f>STDEV(C104:E104)</f>
        <v>0.11410219435144836</v>
      </c>
      <c r="I104">
        <f>(B104*B4+C104*C4+D104*D4+E104*E4+F104*F4)/SUM(B4:F4)</f>
        <v>0.014298407325181756</v>
      </c>
      <c r="K104">
        <f>(LN(H104)+LN(H124))/2-LN(K114*K115^4)</f>
        <v>-4.272831868582478</v>
      </c>
    </row>
    <row r="105" spans="1:11" ht="12.75">
      <c r="A105" t="s">
        <v>68</v>
      </c>
      <c r="B105">
        <f>B65*10000/B62</f>
        <v>-0.010168341006175356</v>
      </c>
      <c r="C105">
        <f>C65*10000/C62</f>
        <v>0.7347910550939035</v>
      </c>
      <c r="D105">
        <f>D65*10000/D62</f>
        <v>1.3552873033768391</v>
      </c>
      <c r="E105">
        <f>E65*10000/E62</f>
        <v>0.31369971702307353</v>
      </c>
      <c r="F105">
        <f>F65*10000/F62</f>
        <v>-0.5109761275205729</v>
      </c>
      <c r="G105">
        <f>AVERAGE(C105:E105)</f>
        <v>0.8012593584979387</v>
      </c>
      <c r="H105">
        <f>STDEV(C105:E105)</f>
        <v>0.5239653629102059</v>
      </c>
      <c r="I105">
        <f>(B105*B4+C105*C4+D105*D4+E105*E4+F105*F4)/SUM(B4:F4)</f>
        <v>0.5081474292969688</v>
      </c>
      <c r="K105">
        <f>(LN(H105)+LN(H125))/2-LN(K114*K115^5)</f>
        <v>-3.4858077301134918</v>
      </c>
    </row>
    <row r="106" spans="1:11" ht="12.75">
      <c r="A106" t="s">
        <v>69</v>
      </c>
      <c r="B106">
        <f>B66*10000/B62</f>
        <v>2.250733868748297</v>
      </c>
      <c r="C106">
        <f>C66*10000/C62</f>
        <v>1.2937161362469842</v>
      </c>
      <c r="D106">
        <f>D66*10000/D62</f>
        <v>1.8368502110045797</v>
      </c>
      <c r="E106">
        <f>E66*10000/E62</f>
        <v>0.9961799550386861</v>
      </c>
      <c r="F106">
        <f>F66*10000/F62</f>
        <v>13.13052046016269</v>
      </c>
      <c r="G106">
        <f>AVERAGE(C106:E106)</f>
        <v>1.3755821007634168</v>
      </c>
      <c r="H106">
        <f>STDEV(C106:E106)</f>
        <v>0.4262723858357394</v>
      </c>
      <c r="I106">
        <f>(B106*B4+C106*C4+D106*D4+E106*E4+F106*F4)/SUM(B4:F4)</f>
        <v>3.075864666357683</v>
      </c>
      <c r="K106">
        <f>(LN(H106)+LN(H126))/2-LN(K114*K115^6)</f>
        <v>-3.4342242102515037</v>
      </c>
    </row>
    <row r="107" spans="1:11" ht="12.75">
      <c r="A107" t="s">
        <v>70</v>
      </c>
      <c r="B107">
        <f>B67*10000/B62</f>
        <v>0.04206459925457909</v>
      </c>
      <c r="C107">
        <f>C67*10000/C62</f>
        <v>0.09170496253247559</v>
      </c>
      <c r="D107">
        <f>D67*10000/D62</f>
        <v>-0.24020838828196417</v>
      </c>
      <c r="E107">
        <f>E67*10000/E62</f>
        <v>-0.12688666870572032</v>
      </c>
      <c r="F107">
        <f>F67*10000/F62</f>
        <v>-0.44680188262203874</v>
      </c>
      <c r="G107">
        <f>AVERAGE(C107:E107)</f>
        <v>-0.0917966981517363</v>
      </c>
      <c r="H107">
        <f>STDEV(C107:E107)</f>
        <v>0.16871602661669977</v>
      </c>
      <c r="I107">
        <f>(B107*B4+C107*C4+D107*D4+E107*E4+F107*F4)/SUM(B4:F4)</f>
        <v>-0.1199460063117757</v>
      </c>
      <c r="K107">
        <f>(LN(H107)+LN(H127))/2-LN(K114*K115^7)</f>
        <v>-3.151478399361906</v>
      </c>
    </row>
    <row r="108" spans="1:9" ht="12.75">
      <c r="A108" t="s">
        <v>71</v>
      </c>
      <c r="B108">
        <f>B68*10000/B62</f>
        <v>0.05344609054336464</v>
      </c>
      <c r="C108">
        <f>C68*10000/C62</f>
        <v>0.23942011853859738</v>
      </c>
      <c r="D108">
        <f>D68*10000/D62</f>
        <v>0.08684848114850116</v>
      </c>
      <c r="E108">
        <f>E68*10000/E62</f>
        <v>-0.0007145136404190316</v>
      </c>
      <c r="F108">
        <f>F68*10000/F62</f>
        <v>-0.24413556456938665</v>
      </c>
      <c r="G108">
        <f>AVERAGE(C108:E108)</f>
        <v>0.1085180286822265</v>
      </c>
      <c r="H108">
        <f>STDEV(C108:E108)</f>
        <v>0.12152504828501472</v>
      </c>
      <c r="I108">
        <f>(B108*B4+C108*C4+D108*D4+E108*E4+F108*F4)/SUM(B4:F4)</f>
        <v>0.0533440244137169</v>
      </c>
    </row>
    <row r="109" spans="1:9" ht="12.75">
      <c r="A109" t="s">
        <v>72</v>
      </c>
      <c r="B109">
        <f>B69*10000/B62</f>
        <v>-0.08220771120997412</v>
      </c>
      <c r="C109">
        <f>C69*10000/C62</f>
        <v>0.13374884204550722</v>
      </c>
      <c r="D109">
        <f>D69*10000/D62</f>
        <v>0.10560664360026772</v>
      </c>
      <c r="E109">
        <f>E69*10000/E62</f>
        <v>0.0033483787102507935</v>
      </c>
      <c r="F109">
        <f>F69*10000/F62</f>
        <v>-0.008566850145589123</v>
      </c>
      <c r="G109">
        <f>AVERAGE(C109:E109)</f>
        <v>0.08090128811867524</v>
      </c>
      <c r="H109">
        <f>STDEV(C109:E109)</f>
        <v>0.06862096000214714</v>
      </c>
      <c r="I109">
        <f>(B109*B4+C109*C4+D109*D4+E109*E4+F109*F4)/SUM(B4:F4)</f>
        <v>0.04533618790755814</v>
      </c>
    </row>
    <row r="110" spans="1:11" ht="12.75">
      <c r="A110" t="s">
        <v>73</v>
      </c>
      <c r="B110">
        <f>B70*10000/B62</f>
        <v>-0.45033965699595735</v>
      </c>
      <c r="C110">
        <f>C70*10000/C62</f>
        <v>-0.136423081092478</v>
      </c>
      <c r="D110">
        <f>D70*10000/D62</f>
        <v>-0.11608719948606014</v>
      </c>
      <c r="E110">
        <f>E70*10000/E62</f>
        <v>-0.17839155124272088</v>
      </c>
      <c r="F110">
        <f>F70*10000/F62</f>
        <v>-0.44319471026493673</v>
      </c>
      <c r="G110">
        <f>AVERAGE(C110:E110)</f>
        <v>-0.14363394394041967</v>
      </c>
      <c r="H110">
        <f>STDEV(C110:E110)</f>
        <v>0.03177192895014869</v>
      </c>
      <c r="I110">
        <f>(B110*B4+C110*C4+D110*D4+E110*E4+F110*F4)/SUM(B4:F4)</f>
        <v>-0.2280891099677293</v>
      </c>
      <c r="K110">
        <f>EXP(AVERAGE(K103:K107))</f>
        <v>0.02828638586727103</v>
      </c>
    </row>
    <row r="111" spans="1:9" ht="12.75">
      <c r="A111" t="s">
        <v>74</v>
      </c>
      <c r="B111">
        <f>B71*10000/B62</f>
        <v>-0.005551294361926813</v>
      </c>
      <c r="C111">
        <f>C71*10000/C62</f>
        <v>-0.026009594431718762</v>
      </c>
      <c r="D111">
        <f>D71*10000/D62</f>
        <v>-0.02575393773452593</v>
      </c>
      <c r="E111">
        <f>E71*10000/E62</f>
        <v>-0.029565470945835184</v>
      </c>
      <c r="F111">
        <f>F71*10000/F62</f>
        <v>-0.0011172912301520021</v>
      </c>
      <c r="G111">
        <f>AVERAGE(C111:E111)</f>
        <v>-0.02710966770402663</v>
      </c>
      <c r="H111">
        <f>STDEV(C111:E111)</f>
        <v>0.002130626025036501</v>
      </c>
      <c r="I111">
        <f>(B111*B4+C111*C4+D111*D4+E111*E4+F111*F4)/SUM(B4:F4)</f>
        <v>-0.02051303731853922</v>
      </c>
    </row>
    <row r="112" spans="1:9" ht="12.75">
      <c r="A112" t="s">
        <v>75</v>
      </c>
      <c r="B112">
        <f>B72*10000/B62</f>
        <v>-0.06293966859803281</v>
      </c>
      <c r="C112">
        <f>C72*10000/C62</f>
        <v>-0.030050431614509363</v>
      </c>
      <c r="D112">
        <f>D72*10000/D62</f>
        <v>-0.041116927965184895</v>
      </c>
      <c r="E112">
        <f>E72*10000/E62</f>
        <v>-0.03931883007140022</v>
      </c>
      <c r="F112">
        <f>F72*10000/F62</f>
        <v>-0.07637788089711973</v>
      </c>
      <c r="G112">
        <f>AVERAGE(C112:E112)</f>
        <v>-0.036828729883698154</v>
      </c>
      <c r="H112">
        <f>STDEV(C112:E112)</f>
        <v>0.005938626489220749</v>
      </c>
      <c r="I112">
        <f>(B112*B4+C112*C4+D112*D4+E112*E4+F112*F4)/SUM(B4:F4)</f>
        <v>-0.045898078356115146</v>
      </c>
    </row>
    <row r="113" spans="1:9" ht="12.75">
      <c r="A113" t="s">
        <v>76</v>
      </c>
      <c r="B113">
        <f>B73*10000/B62</f>
        <v>-0.007203467223467881</v>
      </c>
      <c r="C113">
        <f>C73*10000/C62</f>
        <v>0.019045465559862546</v>
      </c>
      <c r="D113">
        <f>D73*10000/D62</f>
        <v>0.015246835278932454</v>
      </c>
      <c r="E113">
        <f>E73*10000/E62</f>
        <v>0.025959382141521062</v>
      </c>
      <c r="F113">
        <f>F73*10000/F62</f>
        <v>-0.004688207755335369</v>
      </c>
      <c r="G113">
        <f>AVERAGE(C113:E113)</f>
        <v>0.02008389432677202</v>
      </c>
      <c r="H113">
        <f>STDEV(C113:E113)</f>
        <v>0.005431244406095905</v>
      </c>
      <c r="I113">
        <f>(B113*B4+C113*C4+D113*D4+E113*E4+F113*F4)/SUM(B4:F4)</f>
        <v>0.012823038255052528</v>
      </c>
    </row>
    <row r="114" spans="1:11" ht="12.75">
      <c r="A114" t="s">
        <v>77</v>
      </c>
      <c r="B114">
        <f>B74*10000/B62</f>
        <v>-0.20751475733202865</v>
      </c>
      <c r="C114">
        <f>C74*10000/C62</f>
        <v>-0.18918650901796702</v>
      </c>
      <c r="D114">
        <f>D74*10000/D62</f>
        <v>-0.19991638404843115</v>
      </c>
      <c r="E114">
        <f>E74*10000/E62</f>
        <v>-0.1930432258660537</v>
      </c>
      <c r="F114">
        <f>F74*10000/F62</f>
        <v>-0.1552495988073763</v>
      </c>
      <c r="G114">
        <f>AVERAGE(C114:E114)</f>
        <v>-0.1940487063108173</v>
      </c>
      <c r="H114">
        <f>STDEV(C114:E114)</f>
        <v>0.005435144683992725</v>
      </c>
      <c r="I114">
        <f>(B114*B4+C114*C4+D114*D4+E114*E4+F114*F4)/SUM(B4:F4)</f>
        <v>-0.19079971260371362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-0.0010877150072783385</v>
      </c>
      <c r="C115">
        <f>C75*10000/C62</f>
        <v>-0.00323874073219793</v>
      </c>
      <c r="D115">
        <f>D75*10000/D62</f>
        <v>-0.006685596420558505</v>
      </c>
      <c r="E115">
        <f>E75*10000/E62</f>
        <v>-0.0008693864210991427</v>
      </c>
      <c r="F115">
        <f>F75*10000/F62</f>
        <v>-0.0059279440044087495</v>
      </c>
      <c r="G115">
        <f>AVERAGE(C115:E115)</f>
        <v>-0.0035979078579518593</v>
      </c>
      <c r="H115">
        <f>STDEV(C115:E115)</f>
        <v>0.0029246923697407085</v>
      </c>
      <c r="I115">
        <f>(B115*B4+C115*C4+D115*D4+E115*E4+F115*F4)/SUM(B4:F4)</f>
        <v>-0.0035463652597456843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101.32007205373651</v>
      </c>
      <c r="C122">
        <f>C82*10000/C62</f>
        <v>56.34969599102965</v>
      </c>
      <c r="D122">
        <f>D82*10000/D62</f>
        <v>17.32546797276321</v>
      </c>
      <c r="E122">
        <f>E82*10000/E62</f>
        <v>-65.71030772603646</v>
      </c>
      <c r="F122">
        <f>F82*10000/F62</f>
        <v>-125.58471089068352</v>
      </c>
      <c r="G122">
        <f>AVERAGE(C122:E122)</f>
        <v>2.6549520792521313</v>
      </c>
      <c r="H122">
        <f>STDEV(C122:E122)</f>
        <v>62.33842438086536</v>
      </c>
      <c r="I122">
        <f>(B122*B4+C122*C4+D122*D4+E122*E4+F122*F4)/SUM(B4:F4)</f>
        <v>-0.25300827008711124</v>
      </c>
    </row>
    <row r="123" spans="1:9" ht="12.75">
      <c r="A123" t="s">
        <v>81</v>
      </c>
      <c r="B123">
        <f>B83*10000/B62</f>
        <v>6.172860087631808</v>
      </c>
      <c r="C123">
        <f>C83*10000/C62</f>
        <v>1.1971755221913998</v>
      </c>
      <c r="D123">
        <f>D83*10000/D62</f>
        <v>-1.470023007825498</v>
      </c>
      <c r="E123">
        <f>E83*10000/E62</f>
        <v>1.5462399408949243</v>
      </c>
      <c r="F123">
        <f>F83*10000/F62</f>
        <v>7.912077701392596</v>
      </c>
      <c r="G123">
        <f>AVERAGE(C123:E123)</f>
        <v>0.4244641517536087</v>
      </c>
      <c r="H123">
        <f>STDEV(C123:E123)</f>
        <v>1.6499311168830022</v>
      </c>
      <c r="I123">
        <f>(B123*B4+C123*C4+D123*D4+E123*E4+F123*F4)/SUM(B4:F4)</f>
        <v>2.258409587047839</v>
      </c>
    </row>
    <row r="124" spans="1:9" ht="12.75">
      <c r="A124" t="s">
        <v>82</v>
      </c>
      <c r="B124">
        <f>B84*10000/B62</f>
        <v>0.6679470266609417</v>
      </c>
      <c r="C124">
        <f>C84*10000/C62</f>
        <v>1.22671969566567</v>
      </c>
      <c r="D124">
        <f>D84*10000/D62</f>
        <v>1.862279474399156</v>
      </c>
      <c r="E124">
        <f>E84*10000/E62</f>
        <v>-0.4970199558743545</v>
      </c>
      <c r="F124">
        <f>F84*10000/F62</f>
        <v>-0.6409387958094093</v>
      </c>
      <c r="G124">
        <f>AVERAGE(C124:E124)</f>
        <v>0.8639930713968238</v>
      </c>
      <c r="H124">
        <f>STDEV(C124:E124)</f>
        <v>1.220758536069821</v>
      </c>
      <c r="I124">
        <f>(B124*B4+C124*C4+D124*D4+E124*E4+F124*F4)/SUM(B4:F4)</f>
        <v>0.6339655296072044</v>
      </c>
    </row>
    <row r="125" spans="1:9" ht="12.75">
      <c r="A125" t="s">
        <v>83</v>
      </c>
      <c r="B125">
        <f>B85*10000/B62</f>
        <v>0.9994511636559775</v>
      </c>
      <c r="C125">
        <f>C85*10000/C62</f>
        <v>-0.20780738876994836</v>
      </c>
      <c r="D125">
        <f>D85*10000/D62</f>
        <v>-0.30284671652721373</v>
      </c>
      <c r="E125">
        <f>E85*10000/E62</f>
        <v>0.42072402035437767</v>
      </c>
      <c r="F125">
        <f>F85*10000/F62</f>
        <v>-0.4952729710532254</v>
      </c>
      <c r="G125">
        <f>AVERAGE(C125:E125)</f>
        <v>-0.029976694980928125</v>
      </c>
      <c r="H125">
        <f>STDEV(C125:E125)</f>
        <v>0.39320029190980454</v>
      </c>
      <c r="I125">
        <f>(B125*B4+C125*C4+D125*D4+E125*E4+F125*F4)/SUM(B4:F4)</f>
        <v>0.056608670342730275</v>
      </c>
    </row>
    <row r="126" spans="1:9" ht="12.75">
      <c r="A126" t="s">
        <v>84</v>
      </c>
      <c r="B126">
        <f>B86*10000/B62</f>
        <v>-0.30929793738931055</v>
      </c>
      <c r="C126">
        <f>C86*10000/C62</f>
        <v>0.04605787626191055</v>
      </c>
      <c r="D126">
        <f>D86*10000/D62</f>
        <v>0.3399451120375001</v>
      </c>
      <c r="E126">
        <f>E86*10000/E62</f>
        <v>0.06600771552804922</v>
      </c>
      <c r="F126">
        <f>F86*10000/F62</f>
        <v>1.3675053384435099</v>
      </c>
      <c r="G126">
        <f>AVERAGE(C126:E126)</f>
        <v>0.1506702346091533</v>
      </c>
      <c r="H126">
        <f>STDEV(C126:E126)</f>
        <v>0.16422007624167934</v>
      </c>
      <c r="I126">
        <f>(B126*B4+C126*C4+D126*D4+E126*E4+F126*F4)/SUM(B4:F4)</f>
        <v>0.24705315378001147</v>
      </c>
    </row>
    <row r="127" spans="1:9" ht="12.75">
      <c r="A127" t="s">
        <v>85</v>
      </c>
      <c r="B127">
        <f>B87*10000/B62</f>
        <v>0.10210659940015729</v>
      </c>
      <c r="C127">
        <f>C87*10000/C62</f>
        <v>0.14158419656259352</v>
      </c>
      <c r="D127">
        <f>D87*10000/D62</f>
        <v>-0.30295380546699296</v>
      </c>
      <c r="E127">
        <f>E87*10000/E62</f>
        <v>-0.1265490145734163</v>
      </c>
      <c r="F127">
        <f>F87*10000/F62</f>
        <v>0.45352278811143193</v>
      </c>
      <c r="G127">
        <f>AVERAGE(C127:E127)</f>
        <v>-0.09597287449260523</v>
      </c>
      <c r="H127">
        <f>STDEV(C127:E127)</f>
        <v>0.22384075604946296</v>
      </c>
      <c r="I127">
        <f>(B127*B4+C127*C4+D127*D4+E127*E4+F127*F4)/SUM(B4:F4)</f>
        <v>0.00627527913839121</v>
      </c>
    </row>
    <row r="128" spans="1:9" ht="12.75">
      <c r="A128" t="s">
        <v>86</v>
      </c>
      <c r="B128">
        <f>B88*10000/B62</f>
        <v>0.27088245133381833</v>
      </c>
      <c r="C128">
        <f>C88*10000/C62</f>
        <v>0.060221055665064166</v>
      </c>
      <c r="D128">
        <f>D88*10000/D62</f>
        <v>0.28050472421615125</v>
      </c>
      <c r="E128">
        <f>E88*10000/E62</f>
        <v>-0.23715308461519183</v>
      </c>
      <c r="F128">
        <f>F88*10000/F62</f>
        <v>-0.2376692485005261</v>
      </c>
      <c r="G128">
        <f>AVERAGE(C128:E128)</f>
        <v>0.0345242317553412</v>
      </c>
      <c r="H128">
        <f>STDEV(C128:E128)</f>
        <v>0.25978384636135926</v>
      </c>
      <c r="I128">
        <f>(B128*B4+C128*C4+D128*D4+E128*E4+F128*F4)/SUM(B4:F4)</f>
        <v>0.03220528877006908</v>
      </c>
    </row>
    <row r="129" spans="1:9" ht="12.75">
      <c r="A129" t="s">
        <v>87</v>
      </c>
      <c r="B129">
        <f>B89*10000/B62</f>
        <v>0.1633866151947073</v>
      </c>
      <c r="C129">
        <f>C89*10000/C62</f>
        <v>-0.0007050686150671351</v>
      </c>
      <c r="D129">
        <f>D89*10000/D62</f>
        <v>0.018661809832229596</v>
      </c>
      <c r="E129">
        <f>E89*10000/E62</f>
        <v>0.03640603854955868</v>
      </c>
      <c r="F129">
        <f>F89*10000/F62</f>
        <v>0.11883701002157748</v>
      </c>
      <c r="G129">
        <f>AVERAGE(C129:E129)</f>
        <v>0.018120926588907047</v>
      </c>
      <c r="H129">
        <f>STDEV(C129:E129)</f>
        <v>0.018561465048811898</v>
      </c>
      <c r="I129">
        <f>(B129*B4+C129*C4+D129*D4+E129*E4+F129*F4)/SUM(B4:F4)</f>
        <v>0.052607429913829884</v>
      </c>
    </row>
    <row r="130" spans="1:9" ht="12.75">
      <c r="A130" t="s">
        <v>88</v>
      </c>
      <c r="B130">
        <f>B90*10000/B62</f>
        <v>-0.06782326549537479</v>
      </c>
      <c r="C130">
        <f>C90*10000/C62</f>
        <v>-0.07112890650763545</v>
      </c>
      <c r="D130">
        <f>D90*10000/D62</f>
        <v>-0.002301550963556737</v>
      </c>
      <c r="E130">
        <f>E90*10000/E62</f>
        <v>-0.060677309101968425</v>
      </c>
      <c r="F130">
        <f>F90*10000/F62</f>
        <v>0.24076271084414413</v>
      </c>
      <c r="G130">
        <f>AVERAGE(C130:E130)</f>
        <v>-0.04470258885772021</v>
      </c>
      <c r="H130">
        <f>STDEV(C130:E130)</f>
        <v>0.03709036239994496</v>
      </c>
      <c r="I130">
        <f>(B130*B4+C130*C4+D130*D4+E130*E4+F130*F4)/SUM(B4:F4)</f>
        <v>-0.009833046756078219</v>
      </c>
    </row>
    <row r="131" spans="1:9" ht="12.75">
      <c r="A131" t="s">
        <v>89</v>
      </c>
      <c r="B131">
        <f>B91*10000/B62</f>
        <v>-0.016104454100939095</v>
      </c>
      <c r="C131">
        <f>C91*10000/C62</f>
        <v>0.028950420379117364</v>
      </c>
      <c r="D131">
        <f>D91*10000/D62</f>
        <v>-0.008268618626553275</v>
      </c>
      <c r="E131">
        <f>E91*10000/E62</f>
        <v>-0.014939837642195638</v>
      </c>
      <c r="F131">
        <f>F91*10000/F62</f>
        <v>0.052593157417852705</v>
      </c>
      <c r="G131">
        <f>AVERAGE(C131:E131)</f>
        <v>0.001913988036789483</v>
      </c>
      <c r="H131">
        <f>STDEV(C131:E131)</f>
        <v>0.023650640501678213</v>
      </c>
      <c r="I131">
        <f>(B131*B4+C131*C4+D131*D4+E131*E4+F131*F4)/SUM(B4:F4)</f>
        <v>0.006096241436856392</v>
      </c>
    </row>
    <row r="132" spans="1:9" ht="12.75">
      <c r="A132" t="s">
        <v>90</v>
      </c>
      <c r="B132">
        <f>B92*10000/B62</f>
        <v>0.0666128306644561</v>
      </c>
      <c r="C132">
        <f>C92*10000/C62</f>
        <v>-0.030439605370326243</v>
      </c>
      <c r="D132">
        <f>D92*10000/D62</f>
        <v>0.023634046599690442</v>
      </c>
      <c r="E132">
        <f>E92*10000/E62</f>
        <v>-0.03504101481995148</v>
      </c>
      <c r="F132">
        <f>F92*10000/F62</f>
        <v>-0.011606815845151027</v>
      </c>
      <c r="G132">
        <f>AVERAGE(C132:E132)</f>
        <v>-0.013948857863529092</v>
      </c>
      <c r="H132">
        <f>STDEV(C132:E132)</f>
        <v>0.03262896371553026</v>
      </c>
      <c r="I132">
        <f>(B132*B4+C132*C4+D132*D4+E132*E4+F132*F4)/SUM(B4:F4)</f>
        <v>-0.001995215778807442</v>
      </c>
    </row>
    <row r="133" spans="1:9" ht="12.75">
      <c r="A133" t="s">
        <v>91</v>
      </c>
      <c r="B133">
        <f>B93*10000/B62</f>
        <v>0.11376816821450196</v>
      </c>
      <c r="C133">
        <f>C93*10000/C62</f>
        <v>0.09980557702638114</v>
      </c>
      <c r="D133">
        <f>D93*10000/D62</f>
        <v>0.10139947418008798</v>
      </c>
      <c r="E133">
        <f>E93*10000/E62</f>
        <v>0.09722525894236532</v>
      </c>
      <c r="F133">
        <f>F93*10000/F62</f>
        <v>0.08563948494430591</v>
      </c>
      <c r="G133">
        <f>AVERAGE(C133:E133)</f>
        <v>0.09947677004961147</v>
      </c>
      <c r="H133">
        <f>STDEV(C133:E133)</f>
        <v>0.00210644338487681</v>
      </c>
      <c r="I133">
        <f>(B133*B4+C133*C4+D133*D4+E133*E4+F133*F4)/SUM(B4:F4)</f>
        <v>0.09968994764332649</v>
      </c>
    </row>
    <row r="134" spans="1:9" ht="12.75">
      <c r="A134" t="s">
        <v>92</v>
      </c>
      <c r="B134">
        <f>B94*10000/B62</f>
        <v>-0.03596004674427938</v>
      </c>
      <c r="C134">
        <f>C94*10000/C62</f>
        <v>-0.011149096687504778</v>
      </c>
      <c r="D134">
        <f>D94*10000/D62</f>
        <v>-0.003554285969662531</v>
      </c>
      <c r="E134">
        <f>E94*10000/E62</f>
        <v>0.0013429378242496854</v>
      </c>
      <c r="F134">
        <f>F94*10000/F62</f>
        <v>-0.02864195935628438</v>
      </c>
      <c r="G134">
        <f>AVERAGE(C134:E134)</f>
        <v>-0.004453481610972541</v>
      </c>
      <c r="H134">
        <f>STDEV(C134:E134)</f>
        <v>0.0062943741675983425</v>
      </c>
      <c r="I134">
        <f>(B134*B4+C134*C4+D134*D4+E134*E4+F134*F4)/SUM(B4:F4)</f>
        <v>-0.012247294325612954</v>
      </c>
    </row>
    <row r="135" spans="1:9" ht="12.75">
      <c r="A135" t="s">
        <v>93</v>
      </c>
      <c r="B135">
        <f>B95*10000/B62</f>
        <v>0.0018190511488137512</v>
      </c>
      <c r="C135">
        <f>C95*10000/C62</f>
        <v>-0.0015001066124427918</v>
      </c>
      <c r="D135">
        <f>D95*10000/D62</f>
        <v>0.0007873124363762152</v>
      </c>
      <c r="E135">
        <f>E95*10000/E62</f>
        <v>0.0014154217318950774</v>
      </c>
      <c r="F135">
        <f>F95*10000/F62</f>
        <v>0.011445513740147907</v>
      </c>
      <c r="G135">
        <f>AVERAGE(C135:E135)</f>
        <v>0.00023420918527616692</v>
      </c>
      <c r="H135">
        <f>STDEV(C135:E135)</f>
        <v>0.0015344441294626733</v>
      </c>
      <c r="I135">
        <f>(B135*B4+C135*C4+D135*D4+E135*E4+F135*F4)/SUM(B4:F4)</f>
        <v>0.001964292245415033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2004-09-29T06:30:23Z</cp:lastPrinted>
  <dcterms:created xsi:type="dcterms:W3CDTF">2004-09-29T06:30:23Z</dcterms:created>
  <dcterms:modified xsi:type="dcterms:W3CDTF">2004-09-29T15:44:16Z</dcterms:modified>
  <cp:category/>
  <cp:version/>
  <cp:contentType/>
  <cp:contentStatus/>
</cp:coreProperties>
</file>