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<sst xmlns="http://schemas.openxmlformats.org/spreadsheetml/2006/main" count="204" uniqueCount="98">
  <si>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06/10/2004       07:21:02</t>
  </si>
  <si>
    <t>LISSNER</t>
  </si>
  <si>
    <t>HCMQAP343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</si>
  <si>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</si>
  <si>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</si>
  <si>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</si>
  <si>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</si>
  <si>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</si>
  <si>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</si>
  <si>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</si>
  <si>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</si>
  <si>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</si>
  <si>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</si>
  <si>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</si>
  <si>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</si>
  <si>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</si>
  <si>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</si>
  <si>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</si>
  <si>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</si>
  <si>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</si>
  <si>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</si>
  <si>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</si>
  <si>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</si>
  <si>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</si>
  <si>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</si>
  <si>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</si>
  <si>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</si>
  <si>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</si>
  <si>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</si>
  <si>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</si>
  <si>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</si>
  <si>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</si>
  <si>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</si>
  <si>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</si>
  <si>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</si>
  <si>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</si>
  <si>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</si>
  <si>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</si>
  <si>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</si>
  <si>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</si>
  <si>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</si>
  <si>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</si>
  <si>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</si>
  <si>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</si>
  <si>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</si>
  <si>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</si>
  <si>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</si>
  <si>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-0.003760*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</si>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</sst>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0816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-0.002261</v>
      </c>
      <c r="C4" s="13">
        <v>-0.00376</v>
      </c>
      <c r="D4" s="13">
        <v>-0.00376</v>
      </c>
      <c r="E4" s="13">
        <v>-0.003759</v>
      </c>
      <c r="F4" s="24">
        <v>-0.002087</v>
      </c>
      <c r="G4" s="34">
        <v>-0.011719</v>
      </c>
    </row>
    <row r="5" spans="1:7" ht="12.75" thickBot="1">
      <c r="A5" s="44" t="s">
        <v>13</v>
      </c>
      <c r="B5" s="45">
        <v>5.09039</v>
      </c>
      <c r="C5" s="46">
        <v>1.778268</v>
      </c>
      <c r="D5" s="46">
        <v>-0.021369</v>
      </c>
      <c r="E5" s="46">
        <v>-2.640994</v>
      </c>
      <c r="F5" s="47">
        <v>-3.998725</v>
      </c>
      <c r="G5" s="48">
        <v>6.17261</v>
      </c>
    </row>
    <row r="6" spans="1:7" ht="12.75" thickTop="1">
      <c r="A6" s="6" t="s">
        <v>14</v>
      </c>
      <c r="B6" s="39">
        <v>-3.784279</v>
      </c>
      <c r="C6" s="40">
        <v>-24.98829</v>
      </c>
      <c r="D6" s="40">
        <v>85.22317</v>
      </c>
      <c r="E6" s="40">
        <v>-51.834</v>
      </c>
      <c r="F6" s="41">
        <v>-10.9986</v>
      </c>
      <c r="G6" s="42">
        <v>0.007770506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0.9943701</v>
      </c>
      <c r="C8" s="14">
        <v>1.310163</v>
      </c>
      <c r="D8" s="14">
        <v>-1.311384</v>
      </c>
      <c r="E8" s="14">
        <v>-2.194482</v>
      </c>
      <c r="F8" s="25">
        <v>-5.805533</v>
      </c>
      <c r="G8" s="35">
        <v>-1.159663</v>
      </c>
    </row>
    <row r="9" spans="1:7" ht="12">
      <c r="A9" s="20" t="s">
        <v>17</v>
      </c>
      <c r="B9" s="29">
        <v>-0.4614177</v>
      </c>
      <c r="C9" s="14">
        <v>0.123564</v>
      </c>
      <c r="D9" s="14">
        <v>0.04208561</v>
      </c>
      <c r="E9" s="14">
        <v>-0.06693694</v>
      </c>
      <c r="F9" s="25">
        <v>-0.3202859</v>
      </c>
      <c r="G9" s="35">
        <v>-0.08569485</v>
      </c>
    </row>
    <row r="10" spans="1:7" ht="12">
      <c r="A10" s="20" t="s">
        <v>18</v>
      </c>
      <c r="B10" s="29">
        <v>0.543392</v>
      </c>
      <c r="C10" s="14">
        <v>0.3128647</v>
      </c>
      <c r="D10" s="14">
        <v>1.195487</v>
      </c>
      <c r="E10" s="14">
        <v>1.210798</v>
      </c>
      <c r="F10" s="25">
        <v>0.8942681</v>
      </c>
      <c r="G10" s="35">
        <v>0.8521919</v>
      </c>
    </row>
    <row r="11" spans="1:7" ht="12">
      <c r="A11" s="21" t="s">
        <v>19</v>
      </c>
      <c r="B11" s="31">
        <v>2.833257</v>
      </c>
      <c r="C11" s="16">
        <v>1.040127</v>
      </c>
      <c r="D11" s="16">
        <v>0.9461278</v>
      </c>
      <c r="E11" s="16">
        <v>0.9940242</v>
      </c>
      <c r="F11" s="27">
        <v>14.04539</v>
      </c>
      <c r="G11" s="37">
        <v>3.002666</v>
      </c>
    </row>
    <row r="12" spans="1:7" ht="12">
      <c r="A12" s="20" t="s">
        <v>20</v>
      </c>
      <c r="B12" s="29">
        <v>-0.03143273</v>
      </c>
      <c r="C12" s="14">
        <v>-0.1578633</v>
      </c>
      <c r="D12" s="14">
        <v>-0.08489248</v>
      </c>
      <c r="E12" s="14">
        <v>-0.2752987</v>
      </c>
      <c r="F12" s="25">
        <v>-0.06341784</v>
      </c>
      <c r="G12" s="35">
        <v>-0.1376656</v>
      </c>
    </row>
    <row r="13" spans="1:7" ht="12">
      <c r="A13" s="20" t="s">
        <v>21</v>
      </c>
      <c r="B13" s="29">
        <v>0.1029941</v>
      </c>
      <c r="C13" s="14">
        <v>0.04672533</v>
      </c>
      <c r="D13" s="14">
        <v>-0.1239561</v>
      </c>
      <c r="E13" s="14">
        <v>0.04471807</v>
      </c>
      <c r="F13" s="25">
        <v>-0.2069473</v>
      </c>
      <c r="G13" s="35">
        <v>-0.02055313</v>
      </c>
    </row>
    <row r="14" spans="1:7" ht="12">
      <c r="A14" s="20" t="s">
        <v>22</v>
      </c>
      <c r="B14" s="29">
        <v>0.04514258</v>
      </c>
      <c r="C14" s="14">
        <v>-0.007758166</v>
      </c>
      <c r="D14" s="14">
        <v>0.08876719</v>
      </c>
      <c r="E14" s="14">
        <v>0.04210585</v>
      </c>
      <c r="F14" s="25">
        <v>0.1610663</v>
      </c>
      <c r="G14" s="35">
        <v>0.05765776</v>
      </c>
    </row>
    <row r="15" spans="1:7" ht="12">
      <c r="A15" s="21" t="s">
        <v>23</v>
      </c>
      <c r="B15" s="31">
        <v>-0.4161812</v>
      </c>
      <c r="C15" s="16">
        <v>-0.1332866</v>
      </c>
      <c r="D15" s="16">
        <v>-0.0478933</v>
      </c>
      <c r="E15" s="16">
        <v>-0.1356318</v>
      </c>
      <c r="F15" s="27">
        <v>-0.3578808</v>
      </c>
      <c r="G15" s="37">
        <v>-0.1842428</v>
      </c>
    </row>
    <row r="16" spans="1:7" ht="12">
      <c r="A16" s="20" t="s">
        <v>24</v>
      </c>
      <c r="B16" s="29">
        <v>-0.0204528</v>
      </c>
      <c r="C16" s="14">
        <v>-0.02362163</v>
      </c>
      <c r="D16" s="14">
        <v>-0.009337266</v>
      </c>
      <c r="E16" s="14">
        <v>-0.04234463</v>
      </c>
      <c r="F16" s="25">
        <v>-0.02557723</v>
      </c>
      <c r="G16" s="35">
        <v>-0.0244922</v>
      </c>
    </row>
    <row r="17" spans="1:7" ht="12">
      <c r="A17" s="20" t="s">
        <v>25</v>
      </c>
      <c r="B17" s="29">
        <v>-0.0427257</v>
      </c>
      <c r="C17" s="14">
        <v>-0.04388896</v>
      </c>
      <c r="D17" s="14">
        <v>-0.04217107</v>
      </c>
      <c r="E17" s="14">
        <v>-0.03369489</v>
      </c>
      <c r="F17" s="25">
        <v>-0.06221155</v>
      </c>
      <c r="G17" s="35">
        <v>-0.04330472</v>
      </c>
    </row>
    <row r="18" spans="1:7" ht="12">
      <c r="A18" s="20" t="s">
        <v>26</v>
      </c>
      <c r="B18" s="29">
        <v>0.02965846</v>
      </c>
      <c r="C18" s="14">
        <v>0.04615373</v>
      </c>
      <c r="D18" s="14">
        <v>0.01146555</v>
      </c>
      <c r="E18" s="14">
        <v>0.04873578</v>
      </c>
      <c r="F18" s="25">
        <v>0.003161115</v>
      </c>
      <c r="G18" s="35">
        <v>0.03028588</v>
      </c>
    </row>
    <row r="19" spans="1:7" ht="12">
      <c r="A19" s="21" t="s">
        <v>27</v>
      </c>
      <c r="B19" s="31">
        <v>-0.2174526</v>
      </c>
      <c r="C19" s="16">
        <v>-0.1974803</v>
      </c>
      <c r="D19" s="16">
        <v>-0.206431</v>
      </c>
      <c r="E19" s="16">
        <v>-0.18327</v>
      </c>
      <c r="F19" s="27">
        <v>-0.1568004</v>
      </c>
      <c r="G19" s="37">
        <v>-0.1936728</v>
      </c>
    </row>
    <row r="20" spans="1:7" ht="12.75" thickBot="1">
      <c r="A20" s="44" t="s">
        <v>28</v>
      </c>
      <c r="B20" s="45">
        <v>-0.006022571</v>
      </c>
      <c r="C20" s="46">
        <v>-0.005082381</v>
      </c>
      <c r="D20" s="46">
        <v>-0.006982136</v>
      </c>
      <c r="E20" s="46">
        <v>-0.01105907</v>
      </c>
      <c r="F20" s="47">
        <v>-0.007860766</v>
      </c>
      <c r="G20" s="48">
        <v>-0.007484808</v>
      </c>
    </row>
    <row r="21" spans="1:7" ht="12.75" thickTop="1">
      <c r="A21" s="6" t="s">
        <v>29</v>
      </c>
      <c r="B21" s="39">
        <v>-112.8554</v>
      </c>
      <c r="C21" s="40">
        <v>57.61365</v>
      </c>
      <c r="D21" s="40">
        <v>4.395942</v>
      </c>
      <c r="E21" s="40">
        <v>33.82796</v>
      </c>
      <c r="F21" s="41">
        <v>-50.37359</v>
      </c>
      <c r="G21" s="43">
        <v>0.0008408274</v>
      </c>
    </row>
    <row r="22" spans="1:7" ht="12">
      <c r="A22" s="20" t="s">
        <v>30</v>
      </c>
      <c r="B22" s="29">
        <v>101.8113</v>
      </c>
      <c r="C22" s="14">
        <v>35.56551</v>
      </c>
      <c r="D22" s="14">
        <v>-0.4273736</v>
      </c>
      <c r="E22" s="14">
        <v>-52.82037</v>
      </c>
      <c r="F22" s="25">
        <v>-79.97621</v>
      </c>
      <c r="G22" s="36">
        <v>0</v>
      </c>
    </row>
    <row r="23" spans="1:7" ht="12">
      <c r="A23" s="20" t="s">
        <v>31</v>
      </c>
      <c r="B23" s="29">
        <v>0.4028765</v>
      </c>
      <c r="C23" s="14">
        <v>1.676629</v>
      </c>
      <c r="D23" s="14">
        <v>-0.1305069</v>
      </c>
      <c r="E23" s="14">
        <v>2.314189</v>
      </c>
      <c r="F23" s="25">
        <v>11.7704</v>
      </c>
      <c r="G23" s="35">
        <v>2.558855</v>
      </c>
    </row>
    <row r="24" spans="1:7" ht="12">
      <c r="A24" s="20" t="s">
        <v>32</v>
      </c>
      <c r="B24" s="29">
        <v>-2.394975</v>
      </c>
      <c r="C24" s="14">
        <v>-2.994756</v>
      </c>
      <c r="D24" s="14">
        <v>-0.697159</v>
      </c>
      <c r="E24" s="14">
        <v>-2.777844</v>
      </c>
      <c r="F24" s="25">
        <v>-1.857535</v>
      </c>
      <c r="G24" s="35">
        <v>-2.151116</v>
      </c>
    </row>
    <row r="25" spans="1:7" ht="12">
      <c r="A25" s="20" t="s">
        <v>33</v>
      </c>
      <c r="B25" s="29">
        <v>-0.7400512</v>
      </c>
      <c r="C25" s="14">
        <v>0.5633214</v>
      </c>
      <c r="D25" s="14">
        <v>0.6896876</v>
      </c>
      <c r="E25" s="14">
        <v>1.245395</v>
      </c>
      <c r="F25" s="25">
        <v>0.2353095</v>
      </c>
      <c r="G25" s="35">
        <v>0.5254428</v>
      </c>
    </row>
    <row r="26" spans="1:7" ht="12">
      <c r="A26" s="21" t="s">
        <v>34</v>
      </c>
      <c r="B26" s="31">
        <v>0.736884</v>
      </c>
      <c r="C26" s="16">
        <v>0.1617372</v>
      </c>
      <c r="D26" s="16">
        <v>0.1125298</v>
      </c>
      <c r="E26" s="16">
        <v>0.5774339</v>
      </c>
      <c r="F26" s="27">
        <v>2.200897</v>
      </c>
      <c r="G26" s="37">
        <v>0.605616</v>
      </c>
    </row>
    <row r="27" spans="1:7" ht="12">
      <c r="A27" s="20" t="s">
        <v>35</v>
      </c>
      <c r="B27" s="29">
        <v>0.03633543</v>
      </c>
      <c r="C27" s="14">
        <v>0.1880147</v>
      </c>
      <c r="D27" s="14">
        <v>0.04192797</v>
      </c>
      <c r="E27" s="14">
        <v>0.1965085</v>
      </c>
      <c r="F27" s="25">
        <v>1.081798</v>
      </c>
      <c r="G27" s="35">
        <v>0.2523157</v>
      </c>
    </row>
    <row r="28" spans="1:7" ht="12">
      <c r="A28" s="20" t="s">
        <v>36</v>
      </c>
      <c r="B28" s="29">
        <v>-0.08354637</v>
      </c>
      <c r="C28" s="14">
        <v>-0.3101471</v>
      </c>
      <c r="D28" s="14">
        <v>0.0947912</v>
      </c>
      <c r="E28" s="14">
        <v>-0.08229529</v>
      </c>
      <c r="F28" s="25">
        <v>-0.00890188</v>
      </c>
      <c r="G28" s="35">
        <v>-0.08489322</v>
      </c>
    </row>
    <row r="29" spans="1:7" ht="12">
      <c r="A29" s="20" t="s">
        <v>37</v>
      </c>
      <c r="B29" s="29">
        <v>-0.04790076</v>
      </c>
      <c r="C29" s="14">
        <v>0.05416429</v>
      </c>
      <c r="D29" s="14">
        <v>0.05828371</v>
      </c>
      <c r="E29" s="14">
        <v>0.0461019</v>
      </c>
      <c r="F29" s="25">
        <v>0.04245591</v>
      </c>
      <c r="G29" s="35">
        <v>0.03688967</v>
      </c>
    </row>
    <row r="30" spans="1:7" ht="12">
      <c r="A30" s="21" t="s">
        <v>38</v>
      </c>
      <c r="B30" s="31">
        <v>0.05969082</v>
      </c>
      <c r="C30" s="16">
        <v>0.1385993</v>
      </c>
      <c r="D30" s="16">
        <v>0.03775832</v>
      </c>
      <c r="E30" s="16">
        <v>0.09236585</v>
      </c>
      <c r="F30" s="27">
        <v>0.2929758</v>
      </c>
      <c r="G30" s="37">
        <v>0.1123964</v>
      </c>
    </row>
    <row r="31" spans="1:7" ht="12">
      <c r="A31" s="20" t="s">
        <v>39</v>
      </c>
      <c r="B31" s="29">
        <v>-0.04423127</v>
      </c>
      <c r="C31" s="14">
        <v>0.01166478</v>
      </c>
      <c r="D31" s="14">
        <v>0.01771402</v>
      </c>
      <c r="E31" s="14">
        <v>0.03383211</v>
      </c>
      <c r="F31" s="25">
        <v>0.008911771</v>
      </c>
      <c r="G31" s="35">
        <v>0.009994367</v>
      </c>
    </row>
    <row r="32" spans="1:7" ht="12">
      <c r="A32" s="20" t="s">
        <v>40</v>
      </c>
      <c r="B32" s="29">
        <v>0.01893008</v>
      </c>
      <c r="C32" s="14">
        <v>-0.002343142</v>
      </c>
      <c r="D32" s="14">
        <v>0.05755022</v>
      </c>
      <c r="E32" s="14">
        <v>0.01056302</v>
      </c>
      <c r="F32" s="25">
        <v>0.02062284</v>
      </c>
      <c r="G32" s="35">
        <v>0.0213118</v>
      </c>
    </row>
    <row r="33" spans="1:7" ht="12">
      <c r="A33" s="20" t="s">
        <v>41</v>
      </c>
      <c r="B33" s="29">
        <v>0.156354</v>
      </c>
      <c r="C33" s="14">
        <v>0.1020457</v>
      </c>
      <c r="D33" s="14">
        <v>0.119048</v>
      </c>
      <c r="E33" s="14">
        <v>0.09759172</v>
      </c>
      <c r="F33" s="25">
        <v>0.09260593</v>
      </c>
      <c r="G33" s="35">
        <v>0.1116664</v>
      </c>
    </row>
    <row r="34" spans="1:7" ht="12">
      <c r="A34" s="21" t="s">
        <v>42</v>
      </c>
      <c r="B34" s="31">
        <v>-0.01598157</v>
      </c>
      <c r="C34" s="16">
        <v>0.0008713961</v>
      </c>
      <c r="D34" s="16">
        <v>0.004158371</v>
      </c>
      <c r="E34" s="16">
        <v>0.01102653</v>
      </c>
      <c r="F34" s="27">
        <v>-0.01085185</v>
      </c>
      <c r="G34" s="37">
        <v>7.37443E-05</v>
      </c>
    </row>
    <row r="35" spans="1:7" ht="12.75" thickBot="1">
      <c r="A35" s="22" t="s">
        <v>43</v>
      </c>
      <c r="B35" s="32">
        <v>-0.008049484</v>
      </c>
      <c r="C35" s="17">
        <v>0.003331336</v>
      </c>
      <c r="D35" s="17">
        <v>0.00553503</v>
      </c>
      <c r="E35" s="17">
        <v>0.01263904</v>
      </c>
      <c r="F35" s="28">
        <v>0.0002492605</v>
      </c>
      <c r="G35" s="38">
        <v>0.004041006</v>
      </c>
    </row>
    <row r="36" spans="1:7" ht="12">
      <c r="A36" s="4" t="s">
        <v>44</v>
      </c>
      <c r="B36" s="3">
        <v>21.63391</v>
      </c>
      <c r="C36" s="3">
        <v>21.63391</v>
      </c>
      <c r="D36" s="3">
        <v>21.64307</v>
      </c>
      <c r="E36" s="3">
        <v>21.64002</v>
      </c>
      <c r="F36" s="3">
        <v>21.65527</v>
      </c>
      <c r="G36" s="3"/>
    </row>
    <row r="37" spans="1:6" ht="12">
      <c r="A37" s="4" t="s">
        <v>45</v>
      </c>
      <c r="B37" s="2">
        <v>-0.281779</v>
      </c>
      <c r="C37" s="2">
        <v>-0.235494</v>
      </c>
      <c r="D37" s="2">
        <v>-0.2019246</v>
      </c>
      <c r="E37" s="2">
        <v>-0.1790365</v>
      </c>
      <c r="F37" s="2">
        <v>-0.1642863</v>
      </c>
    </row>
    <row r="38" spans="1:7" ht="12">
      <c r="A38" s="4" t="s">
        <v>53</v>
      </c>
      <c r="B38" s="2">
        <v>0</v>
      </c>
      <c r="C38" s="2">
        <v>4.213121E-05</v>
      </c>
      <c r="D38" s="2">
        <v>-0.0001448791</v>
      </c>
      <c r="E38" s="2">
        <v>8.841908E-05</v>
      </c>
      <c r="F38" s="2">
        <v>1.801159E-05</v>
      </c>
      <c r="G38" s="2">
        <v>0.0002964113</v>
      </c>
    </row>
    <row r="39" spans="1:7" ht="12.75" thickBot="1">
      <c r="A39" s="4" t="s">
        <v>54</v>
      </c>
      <c r="B39" s="2">
        <v>0.0001917687</v>
      </c>
      <c r="C39" s="2">
        <v>-9.809305E-05</v>
      </c>
      <c r="D39" s="2">
        <v>0</v>
      </c>
      <c r="E39" s="2">
        <v>-5.704051E-05</v>
      </c>
      <c r="F39" s="2">
        <v>8.577916E-05</v>
      </c>
      <c r="G39" s="2">
        <v>0.001159402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3.117032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0.00376</v>
      </c>
      <c r="D4">
        <v>0.00376</v>
      </c>
      <c r="E4">
        <v>0.003759</v>
      </c>
      <c r="F4">
        <v>0.002087</v>
      </c>
      <c r="G4">
        <v>0.011719</v>
      </c>
    </row>
    <row r="5" spans="1:7" ht="12.75">
      <c r="A5" t="s">
        <v>13</v>
      </c>
      <c r="B5">
        <v>5.09039</v>
      </c>
      <c r="C5">
        <v>1.778268</v>
      </c>
      <c r="D5">
        <v>-0.021369</v>
      </c>
      <c r="E5">
        <v>-2.640994</v>
      </c>
      <c r="F5">
        <v>-3.998725</v>
      </c>
      <c r="G5">
        <v>6.17261</v>
      </c>
    </row>
    <row r="6" spans="1:7" ht="12.75">
      <c r="A6" t="s">
        <v>14</v>
      </c>
      <c r="B6" s="49">
        <v>-3.784279</v>
      </c>
      <c r="C6" s="49">
        <v>-24.98829</v>
      </c>
      <c r="D6" s="49">
        <v>85.22317</v>
      </c>
      <c r="E6" s="49">
        <v>-51.834</v>
      </c>
      <c r="F6" s="49">
        <v>-10.9986</v>
      </c>
      <c r="G6" s="49">
        <v>0.007770506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0.9943701</v>
      </c>
      <c r="C8" s="49">
        <v>1.310163</v>
      </c>
      <c r="D8" s="49">
        <v>-1.311384</v>
      </c>
      <c r="E8" s="49">
        <v>-2.194482</v>
      </c>
      <c r="F8" s="49">
        <v>-5.805533</v>
      </c>
      <c r="G8" s="49">
        <v>-1.159663</v>
      </c>
    </row>
    <row r="9" spans="1:7" ht="12.75">
      <c r="A9" t="s">
        <v>17</v>
      </c>
      <c r="B9" s="49">
        <v>-0.4614177</v>
      </c>
      <c r="C9" s="49">
        <v>0.123564</v>
      </c>
      <c r="D9" s="49">
        <v>0.04208561</v>
      </c>
      <c r="E9" s="49">
        <v>-0.06693694</v>
      </c>
      <c r="F9" s="49">
        <v>-0.3202859</v>
      </c>
      <c r="G9" s="49">
        <v>-0.08569485</v>
      </c>
    </row>
    <row r="10" spans="1:7" ht="12.75">
      <c r="A10" t="s">
        <v>18</v>
      </c>
      <c r="B10" s="49">
        <v>0.543392</v>
      </c>
      <c r="C10" s="49">
        <v>0.3128647</v>
      </c>
      <c r="D10" s="49">
        <v>1.195487</v>
      </c>
      <c r="E10" s="49">
        <v>1.210798</v>
      </c>
      <c r="F10" s="49">
        <v>0.8942681</v>
      </c>
      <c r="G10" s="49">
        <v>0.8521919</v>
      </c>
    </row>
    <row r="11" spans="1:7" ht="12.75">
      <c r="A11" t="s">
        <v>19</v>
      </c>
      <c r="B11" s="49">
        <v>2.833257</v>
      </c>
      <c r="C11" s="49">
        <v>1.040127</v>
      </c>
      <c r="D11" s="49">
        <v>0.9461278</v>
      </c>
      <c r="E11" s="49">
        <v>0.9940242</v>
      </c>
      <c r="F11" s="49">
        <v>14.04539</v>
      </c>
      <c r="G11" s="49">
        <v>3.002666</v>
      </c>
    </row>
    <row r="12" spans="1:7" ht="12.75">
      <c r="A12" t="s">
        <v>20</v>
      </c>
      <c r="B12" s="49">
        <v>-0.03143273</v>
      </c>
      <c r="C12" s="49">
        <v>-0.1578633</v>
      </c>
      <c r="D12" s="49">
        <v>-0.08489248</v>
      </c>
      <c r="E12" s="49">
        <v>-0.2752987</v>
      </c>
      <c r="F12" s="49">
        <v>-0.06341784</v>
      </c>
      <c r="G12" s="49">
        <v>-0.1376656</v>
      </c>
    </row>
    <row r="13" spans="1:7" ht="12.75">
      <c r="A13" t="s">
        <v>21</v>
      </c>
      <c r="B13" s="49">
        <v>0.1029941</v>
      </c>
      <c r="C13" s="49">
        <v>0.04672533</v>
      </c>
      <c r="D13" s="49">
        <v>-0.1239561</v>
      </c>
      <c r="E13" s="49">
        <v>0.04471807</v>
      </c>
      <c r="F13" s="49">
        <v>-0.2069473</v>
      </c>
      <c r="G13" s="49">
        <v>-0.02055313</v>
      </c>
    </row>
    <row r="14" spans="1:7" ht="12.75">
      <c r="A14" t="s">
        <v>22</v>
      </c>
      <c r="B14" s="49">
        <v>0.04514258</v>
      </c>
      <c r="C14" s="49">
        <v>-0.007758166</v>
      </c>
      <c r="D14" s="49">
        <v>0.08876719</v>
      </c>
      <c r="E14" s="49">
        <v>0.04210585</v>
      </c>
      <c r="F14" s="49">
        <v>0.1610663</v>
      </c>
      <c r="G14" s="49">
        <v>0.05765776</v>
      </c>
    </row>
    <row r="15" spans="1:7" ht="12.75">
      <c r="A15" t="s">
        <v>23</v>
      </c>
      <c r="B15" s="49">
        <v>-0.4161812</v>
      </c>
      <c r="C15" s="49">
        <v>-0.1332866</v>
      </c>
      <c r="D15" s="49">
        <v>-0.0478933</v>
      </c>
      <c r="E15" s="49">
        <v>-0.1356318</v>
      </c>
      <c r="F15" s="49">
        <v>-0.3578808</v>
      </c>
      <c r="G15" s="49">
        <v>-0.1842428</v>
      </c>
    </row>
    <row r="16" spans="1:7" ht="12.75">
      <c r="A16" t="s">
        <v>24</v>
      </c>
      <c r="B16" s="49">
        <v>-0.0204528</v>
      </c>
      <c r="C16" s="49">
        <v>-0.02362163</v>
      </c>
      <c r="D16" s="49">
        <v>-0.009337266</v>
      </c>
      <c r="E16" s="49">
        <v>-0.04234463</v>
      </c>
      <c r="F16" s="49">
        <v>-0.02557723</v>
      </c>
      <c r="G16" s="49">
        <v>-0.0244922</v>
      </c>
    </row>
    <row r="17" spans="1:7" ht="12.75">
      <c r="A17" t="s">
        <v>25</v>
      </c>
      <c r="B17" s="49">
        <v>-0.0427257</v>
      </c>
      <c r="C17" s="49">
        <v>-0.04388896</v>
      </c>
      <c r="D17" s="49">
        <v>-0.04217107</v>
      </c>
      <c r="E17" s="49">
        <v>-0.03369489</v>
      </c>
      <c r="F17" s="49">
        <v>-0.06221155</v>
      </c>
      <c r="G17" s="49">
        <v>-0.04330472</v>
      </c>
    </row>
    <row r="18" spans="1:7" ht="12.75">
      <c r="A18" t="s">
        <v>26</v>
      </c>
      <c r="B18" s="49">
        <v>0.02965846</v>
      </c>
      <c r="C18" s="49">
        <v>0.04615373</v>
      </c>
      <c r="D18" s="49">
        <v>0.01146555</v>
      </c>
      <c r="E18" s="49">
        <v>0.04873578</v>
      </c>
      <c r="F18" s="49">
        <v>0.003161115</v>
      </c>
      <c r="G18" s="49">
        <v>0.03028588</v>
      </c>
    </row>
    <row r="19" spans="1:7" ht="12.75">
      <c r="A19" t="s">
        <v>27</v>
      </c>
      <c r="B19" s="49">
        <v>-0.2174526</v>
      </c>
      <c r="C19" s="49">
        <v>-0.1974803</v>
      </c>
      <c r="D19" s="49">
        <v>-0.206431</v>
      </c>
      <c r="E19" s="49">
        <v>-0.18327</v>
      </c>
      <c r="F19" s="49">
        <v>-0.1568004</v>
      </c>
      <c r="G19" s="49">
        <v>-0.1936728</v>
      </c>
    </row>
    <row r="20" spans="1:7" ht="12.75">
      <c r="A20" t="s">
        <v>28</v>
      </c>
      <c r="B20" s="49">
        <v>-0.006022571</v>
      </c>
      <c r="C20" s="49">
        <v>-0.005082381</v>
      </c>
      <c r="D20" s="49">
        <v>-0.006982136</v>
      </c>
      <c r="E20" s="49">
        <v>-0.01105907</v>
      </c>
      <c r="F20" s="49">
        <v>-0.007860766</v>
      </c>
      <c r="G20" s="49">
        <v>-0.007484808</v>
      </c>
    </row>
    <row r="21" spans="1:7" ht="12.75">
      <c r="A21" t="s">
        <v>29</v>
      </c>
      <c r="B21" s="49">
        <v>-112.8554</v>
      </c>
      <c r="C21" s="49">
        <v>57.61365</v>
      </c>
      <c r="D21" s="49">
        <v>4.395942</v>
      </c>
      <c r="E21" s="49">
        <v>33.82796</v>
      </c>
      <c r="F21" s="49">
        <v>-50.37359</v>
      </c>
      <c r="G21" s="49">
        <v>0.0008408274</v>
      </c>
    </row>
    <row r="22" spans="1:7" ht="12.75">
      <c r="A22" t="s">
        <v>30</v>
      </c>
      <c r="B22" s="49">
        <v>101.8113</v>
      </c>
      <c r="C22" s="49">
        <v>35.56551</v>
      </c>
      <c r="D22" s="49">
        <v>-0.4273736</v>
      </c>
      <c r="E22" s="49">
        <v>-52.82037</v>
      </c>
      <c r="F22" s="49">
        <v>-79.97621</v>
      </c>
      <c r="G22" s="49">
        <v>0</v>
      </c>
    </row>
    <row r="23" spans="1:7" ht="12.75">
      <c r="A23" t="s">
        <v>31</v>
      </c>
      <c r="B23" s="49">
        <v>0.4028765</v>
      </c>
      <c r="C23" s="49">
        <v>1.676629</v>
      </c>
      <c r="D23" s="49">
        <v>-0.1305069</v>
      </c>
      <c r="E23" s="49">
        <v>2.314189</v>
      </c>
      <c r="F23" s="49">
        <v>11.7704</v>
      </c>
      <c r="G23" s="49">
        <v>2.558855</v>
      </c>
    </row>
    <row r="24" spans="1:7" ht="12.75">
      <c r="A24" t="s">
        <v>32</v>
      </c>
      <c r="B24" s="49">
        <v>-2.394975</v>
      </c>
      <c r="C24" s="49">
        <v>-2.994756</v>
      </c>
      <c r="D24" s="49">
        <v>-0.697159</v>
      </c>
      <c r="E24" s="49">
        <v>-2.777844</v>
      </c>
      <c r="F24" s="49">
        <v>-1.857535</v>
      </c>
      <c r="G24" s="49">
        <v>-2.151116</v>
      </c>
    </row>
    <row r="25" spans="1:7" ht="12.75">
      <c r="A25" t="s">
        <v>33</v>
      </c>
      <c r="B25" s="49">
        <v>-0.7400512</v>
      </c>
      <c r="C25" s="49">
        <v>0.5633214</v>
      </c>
      <c r="D25" s="49">
        <v>0.6896876</v>
      </c>
      <c r="E25" s="49">
        <v>1.245395</v>
      </c>
      <c r="F25" s="49">
        <v>0.2353095</v>
      </c>
      <c r="G25" s="49">
        <v>0.5254428</v>
      </c>
    </row>
    <row r="26" spans="1:7" ht="12.75">
      <c r="A26" t="s">
        <v>34</v>
      </c>
      <c r="B26" s="49">
        <v>0.736884</v>
      </c>
      <c r="C26" s="49">
        <v>0.1617372</v>
      </c>
      <c r="D26" s="49">
        <v>0.1125298</v>
      </c>
      <c r="E26" s="49">
        <v>0.5774339</v>
      </c>
      <c r="F26" s="49">
        <v>2.200897</v>
      </c>
      <c r="G26" s="49">
        <v>0.605616</v>
      </c>
    </row>
    <row r="27" spans="1:7" ht="12.75">
      <c r="A27" t="s">
        <v>35</v>
      </c>
      <c r="B27" s="49">
        <v>0.03633543</v>
      </c>
      <c r="C27" s="49">
        <v>0.1880147</v>
      </c>
      <c r="D27" s="49">
        <v>0.04192797</v>
      </c>
      <c r="E27" s="49">
        <v>0.1965085</v>
      </c>
      <c r="F27" s="49">
        <v>1.081798</v>
      </c>
      <c r="G27" s="49">
        <v>0.2523157</v>
      </c>
    </row>
    <row r="28" spans="1:7" ht="12.75">
      <c r="A28" t="s">
        <v>36</v>
      </c>
      <c r="B28" s="49">
        <v>-0.08354637</v>
      </c>
      <c r="C28" s="49">
        <v>-0.3101471</v>
      </c>
      <c r="D28" s="49">
        <v>0.0947912</v>
      </c>
      <c r="E28" s="49">
        <v>-0.08229529</v>
      </c>
      <c r="F28" s="49">
        <v>-0.00890188</v>
      </c>
      <c r="G28" s="49">
        <v>-0.08489322</v>
      </c>
    </row>
    <row r="29" spans="1:7" ht="12.75">
      <c r="A29" t="s">
        <v>37</v>
      </c>
      <c r="B29" s="49">
        <v>-0.04790076</v>
      </c>
      <c r="C29" s="49">
        <v>0.05416429</v>
      </c>
      <c r="D29" s="49">
        <v>0.05828371</v>
      </c>
      <c r="E29" s="49">
        <v>0.0461019</v>
      </c>
      <c r="F29" s="49">
        <v>0.04245591</v>
      </c>
      <c r="G29" s="49">
        <v>0.03688967</v>
      </c>
    </row>
    <row r="30" spans="1:7" ht="12.75">
      <c r="A30" t="s">
        <v>38</v>
      </c>
      <c r="B30" s="49">
        <v>0.05969082</v>
      </c>
      <c r="C30" s="49">
        <v>0.1385993</v>
      </c>
      <c r="D30" s="49">
        <v>0.03775832</v>
      </c>
      <c r="E30" s="49">
        <v>0.09236585</v>
      </c>
      <c r="F30" s="49">
        <v>0.2929758</v>
      </c>
      <c r="G30" s="49">
        <v>0.1123964</v>
      </c>
    </row>
    <row r="31" spans="1:7" ht="12.75">
      <c r="A31" t="s">
        <v>39</v>
      </c>
      <c r="B31" s="49">
        <v>-0.04423127</v>
      </c>
      <c r="C31" s="49">
        <v>0.01166478</v>
      </c>
      <c r="D31" s="49">
        <v>0.01771402</v>
      </c>
      <c r="E31" s="49">
        <v>0.03383211</v>
      </c>
      <c r="F31" s="49">
        <v>0.008911771</v>
      </c>
      <c r="G31" s="49">
        <v>0.009994367</v>
      </c>
    </row>
    <row r="32" spans="1:7" ht="12.75">
      <c r="A32" t="s">
        <v>40</v>
      </c>
      <c r="B32" s="49">
        <v>0.01893008</v>
      </c>
      <c r="C32" s="49">
        <v>-0.002343142</v>
      </c>
      <c r="D32" s="49">
        <v>0.05755022</v>
      </c>
      <c r="E32" s="49">
        <v>0.01056302</v>
      </c>
      <c r="F32" s="49">
        <v>0.02062284</v>
      </c>
      <c r="G32" s="49">
        <v>0.0213118</v>
      </c>
    </row>
    <row r="33" spans="1:7" ht="12.75">
      <c r="A33" t="s">
        <v>41</v>
      </c>
      <c r="B33" s="49">
        <v>0.156354</v>
      </c>
      <c r="C33" s="49">
        <v>0.1020457</v>
      </c>
      <c r="D33" s="49">
        <v>0.119048</v>
      </c>
      <c r="E33" s="49">
        <v>0.09759172</v>
      </c>
      <c r="F33" s="49">
        <v>0.09260593</v>
      </c>
      <c r="G33" s="49">
        <v>0.1116664</v>
      </c>
    </row>
    <row r="34" spans="1:7" ht="12.75">
      <c r="A34" t="s">
        <v>42</v>
      </c>
      <c r="B34" s="49">
        <v>-0.01598157</v>
      </c>
      <c r="C34" s="49">
        <v>0.0008713961</v>
      </c>
      <c r="D34" s="49">
        <v>0.004158371</v>
      </c>
      <c r="E34" s="49">
        <v>0.01102653</v>
      </c>
      <c r="F34" s="49">
        <v>-0.01085185</v>
      </c>
      <c r="G34" s="49">
        <v>7.37443E-05</v>
      </c>
    </row>
    <row r="35" spans="1:7" ht="12.75">
      <c r="A35" t="s">
        <v>43</v>
      </c>
      <c r="B35" s="49">
        <v>-0.008049484</v>
      </c>
      <c r="C35" s="49">
        <v>0.003331336</v>
      </c>
      <c r="D35" s="49">
        <v>0.00553503</v>
      </c>
      <c r="E35" s="49">
        <v>0.01263904</v>
      </c>
      <c r="F35" s="49">
        <v>0.0002492605</v>
      </c>
      <c r="G35" s="49">
        <v>0.004041006</v>
      </c>
    </row>
    <row r="36" spans="1:6" ht="12.75">
      <c r="A36" t="s">
        <v>44</v>
      </c>
      <c r="B36" s="49">
        <v>21.63391</v>
      </c>
      <c r="C36" s="49">
        <v>21.63391</v>
      </c>
      <c r="D36" s="49">
        <v>21.64307</v>
      </c>
      <c r="E36" s="49">
        <v>21.64002</v>
      </c>
      <c r="F36" s="49">
        <v>21.65527</v>
      </c>
    </row>
    <row r="37" spans="1:6" ht="12.75">
      <c r="A37" t="s">
        <v>45</v>
      </c>
      <c r="B37" s="49">
        <v>-0.281779</v>
      </c>
      <c r="C37" s="49">
        <v>-0.235494</v>
      </c>
      <c r="D37" s="49">
        <v>-0.2019246</v>
      </c>
      <c r="E37" s="49">
        <v>-0.1790365</v>
      </c>
      <c r="F37" s="49">
        <v>-0.1642863</v>
      </c>
    </row>
    <row r="38" spans="1:7" ht="12.75">
      <c r="A38" t="s">
        <v>55</v>
      </c>
      <c r="B38" s="49">
        <v>0</v>
      </c>
      <c r="C38" s="49">
        <v>4.213121E-05</v>
      </c>
      <c r="D38" s="49">
        <v>-0.0001448791</v>
      </c>
      <c r="E38" s="49">
        <v>8.841908E-05</v>
      </c>
      <c r="F38" s="49">
        <v>1.801159E-05</v>
      </c>
      <c r="G38" s="49">
        <v>0.0002964113</v>
      </c>
    </row>
    <row r="39" spans="1:7" ht="12.75">
      <c r="A39" t="s">
        <v>56</v>
      </c>
      <c r="B39" s="49">
        <v>0.0001917687</v>
      </c>
      <c r="C39" s="49">
        <v>-9.809305E-05</v>
      </c>
      <c r="D39" s="49">
        <v>0</v>
      </c>
      <c r="E39" s="49">
        <v>-5.704051E-05</v>
      </c>
      <c r="F39" s="49">
        <v>8.577916E-05</v>
      </c>
      <c r="G39" s="49">
        <v>0.001159402</v>
      </c>
    </row>
    <row r="40" spans="2:5" ht="12.75">
      <c r="B40" t="s">
        <v>46</v>
      </c>
      <c r="C40" t="s">
        <v>47</v>
      </c>
      <c r="D40" t="s">
        <v>48</v>
      </c>
      <c r="E40">
        <v>3.117032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8.38569742473483E-06</v>
      </c>
      <c r="C50">
        <f>-0.017/(C7*C7+C22*C22)*(C21*C22+C6*C7)</f>
        <v>4.213122007619343E-05</v>
      </c>
      <c r="D50">
        <f>-0.017/(D7*D7+D22*D22)*(D21*D22+D6*D7)</f>
        <v>-0.00014487906935475614</v>
      </c>
      <c r="E50">
        <f>-0.017/(E7*E7+E22*E22)*(E21*E22+E6*E7)</f>
        <v>8.841909002671813E-05</v>
      </c>
      <c r="F50">
        <f>-0.017/(F7*F7+F22*F22)*(F21*F22+F6*F7)</f>
        <v>1.8011590845587175E-05</v>
      </c>
      <c r="G50">
        <f>(B50*B$4+C50*C$4+D50*D$4+E50*E$4+F50*F$4)/SUM(B$4:F$4)</f>
        <v>1.6546349875878417E-07</v>
      </c>
    </row>
    <row r="51" spans="1:7" ht="12.75">
      <c r="A51" t="s">
        <v>59</v>
      </c>
      <c r="B51">
        <f>-0.017/(B7*B7+B22*B22)*(B21*B7-B6*B22)</f>
        <v>0.00019176880412437815</v>
      </c>
      <c r="C51">
        <f>-0.017/(C7*C7+C22*C22)*(C21*C7-C6*C22)</f>
        <v>-9.80930468328932E-05</v>
      </c>
      <c r="D51">
        <f>-0.017/(D7*D7+D22*D22)*(D21*D7-D6*D22)</f>
        <v>-7.4792931489434785E-06</v>
      </c>
      <c r="E51">
        <f>-0.017/(E7*E7+E22*E22)*(E21*E7-E6*E22)</f>
        <v>-5.704049909497254E-05</v>
      </c>
      <c r="F51">
        <f>-0.017/(F7*F7+F22*F22)*(F21*F7-F6*F22)</f>
        <v>8.577915287719008E-05</v>
      </c>
      <c r="G51">
        <f>(B51*B$4+C51*C$4+D51*D$4+E51*E$4+F51*F$4)/SUM(B$4:F$4)</f>
        <v>7.954973764682577E-08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9999.991891687314</v>
      </c>
      <c r="C62">
        <f>C7+(2/0.017)*(C8*C50-C23*C51)</f>
        <v>10000.025842872083</v>
      </c>
      <c r="D62">
        <f>D7+(2/0.017)*(D8*D50-D23*D51)</f>
        <v>10000.022237175779</v>
      </c>
      <c r="E62">
        <f>E7+(2/0.017)*(E8*E50-E23*E51)</f>
        <v>9999.992702164005</v>
      </c>
      <c r="F62">
        <f>F7+(2/0.017)*(F8*F50-F23*F51)</f>
        <v>9999.868915079287</v>
      </c>
    </row>
    <row r="63" spans="1:6" ht="12.75">
      <c r="A63" t="s">
        <v>67</v>
      </c>
      <c r="B63">
        <f>B8+(3/0.017)*(B9*B50-B24*B51)</f>
        <v>1.0747369557245587</v>
      </c>
      <c r="C63">
        <f>C8+(3/0.017)*(C9*C50-C24*C51)</f>
        <v>1.259240852032307</v>
      </c>
      <c r="D63">
        <f>D8+(3/0.017)*(D9*D50-D24*D51)</f>
        <v>-1.3133801612721974</v>
      </c>
      <c r="E63">
        <f>E8+(3/0.017)*(E9*E50-E24*E51)</f>
        <v>-2.2234881373221085</v>
      </c>
      <c r="F63">
        <f>F8+(3/0.017)*(F9*F50-F24*F51)</f>
        <v>-5.778432602325531</v>
      </c>
    </row>
    <row r="64" spans="1:6" ht="12.75">
      <c r="A64" t="s">
        <v>68</v>
      </c>
      <c r="B64">
        <f>B9+(4/0.017)*(B10*B50-B25*B51)</f>
        <v>-0.426952887174157</v>
      </c>
      <c r="C64">
        <f>C9+(4/0.017)*(C10*C50-C25*C51)</f>
        <v>0.13966736094163368</v>
      </c>
      <c r="D64">
        <f>D9+(4/0.017)*(D10*D50-D25*D51)</f>
        <v>0.002546158648442806</v>
      </c>
      <c r="E64">
        <f>E9+(4/0.017)*(E10*E50-E25*E51)</f>
        <v>-0.025032090650222688</v>
      </c>
      <c r="F64">
        <f>F9+(4/0.017)*(F10*F50-F25*F51)</f>
        <v>-0.32124530198835166</v>
      </c>
    </row>
    <row r="65" spans="1:6" ht="12.75">
      <c r="A65" t="s">
        <v>69</v>
      </c>
      <c r="B65">
        <f>B10+(5/0.017)*(B11*B50-B26*B51)</f>
        <v>0.5088177271970952</v>
      </c>
      <c r="C65">
        <f>C10+(5/0.017)*(C11*C50-C26*C51)</f>
        <v>0.3304197336112976</v>
      </c>
      <c r="D65">
        <f>D10+(5/0.017)*(D11*D50-D26*D51)</f>
        <v>1.155418625943391</v>
      </c>
      <c r="E65">
        <f>E10+(5/0.017)*(E11*E50-E26*E51)</f>
        <v>1.2463355979643804</v>
      </c>
      <c r="F65">
        <f>F10+(5/0.017)*(F11*F50-F26*F51)</f>
        <v>0.9131471405049273</v>
      </c>
    </row>
    <row r="66" spans="1:6" ht="12.75">
      <c r="A66" t="s">
        <v>70</v>
      </c>
      <c r="B66">
        <f>B11+(6/0.017)*(B12*B50-B27*B51)</f>
        <v>2.8307046750630147</v>
      </c>
      <c r="C66">
        <f>C11+(6/0.017)*(C12*C50-C27*C51)</f>
        <v>1.044288868707571</v>
      </c>
      <c r="D66">
        <f>D11+(6/0.017)*(D12*D50-D27*D51)</f>
        <v>0.950579353556372</v>
      </c>
      <c r="E66">
        <f>E11+(6/0.017)*(E12*E50-E27*E51)</f>
        <v>0.989389123191835</v>
      </c>
      <c r="F66">
        <f>F11+(6/0.017)*(F12*F50-F27*F51)</f>
        <v>14.012235421572719</v>
      </c>
    </row>
    <row r="67" spans="1:6" ht="12.75">
      <c r="A67" t="s">
        <v>71</v>
      </c>
      <c r="B67">
        <f>B12+(7/0.017)*(B13*B50-B28*B51)</f>
        <v>-0.024479973896425887</v>
      </c>
      <c r="C67">
        <f>C12+(7/0.017)*(C13*C50-C28*C51)</f>
        <v>-0.16957993246518605</v>
      </c>
      <c r="D67">
        <f>D12+(7/0.017)*(D13*D50-D28*D51)</f>
        <v>-0.07720581476052374</v>
      </c>
      <c r="E67">
        <f>E12+(7/0.017)*(E13*E50-E28*E51)</f>
        <v>-0.2756035019707824</v>
      </c>
      <c r="F67">
        <f>F12+(7/0.017)*(F13*F50-F28*F51)</f>
        <v>-0.06463825062244072</v>
      </c>
    </row>
    <row r="68" spans="1:6" ht="12.75">
      <c r="A68" t="s">
        <v>72</v>
      </c>
      <c r="B68">
        <f>B13+(8/0.017)*(B14*B50-B29*B51)</f>
        <v>0.10749500516644742</v>
      </c>
      <c r="C68">
        <f>C13+(8/0.017)*(C14*C50-C29*C51)</f>
        <v>0.04907181434659142</v>
      </c>
      <c r="D68">
        <f>D13+(8/0.017)*(D14*D50-D29*D51)</f>
        <v>-0.1298029644346065</v>
      </c>
      <c r="E68">
        <f>E13+(8/0.017)*(E14*E50-E29*E51)</f>
        <v>0.047707545918601414</v>
      </c>
      <c r="F68">
        <f>F13+(8/0.017)*(F14*F50-F29*F51)</f>
        <v>-0.207295898446973</v>
      </c>
    </row>
    <row r="69" spans="1:6" ht="12.75">
      <c r="A69" t="s">
        <v>73</v>
      </c>
      <c r="B69">
        <f>B14+(9/0.017)*(B15*B50-B30*B51)</f>
        <v>0.03723485876052947</v>
      </c>
      <c r="C69">
        <f>C14+(9/0.017)*(C15*C50-C30*C51)</f>
        <v>-0.0035334068863007145</v>
      </c>
      <c r="D69">
        <f>D14+(9/0.017)*(D15*D50-D30*D51)</f>
        <v>0.09259014767575163</v>
      </c>
      <c r="E69">
        <f>E14+(9/0.017)*(E15*E50-E30*E51)</f>
        <v>0.038546166743400584</v>
      </c>
      <c r="F69">
        <f>F14+(9/0.017)*(F15*F50-F30*F51)</f>
        <v>0.1443489490407367</v>
      </c>
    </row>
    <row r="70" spans="1:6" ht="12.75">
      <c r="A70" t="s">
        <v>74</v>
      </c>
      <c r="B70">
        <f>B15+(10/0.017)*(B16*B50-B31*B51)</f>
        <v>-0.41129257249381534</v>
      </c>
      <c r="C70">
        <f>C15+(10/0.017)*(C16*C50-C31*C51)</f>
        <v>-0.13319893781250178</v>
      </c>
      <c r="D70">
        <f>D15+(10/0.017)*(D16*D50-D31*D51)</f>
        <v>-0.047019616025397615</v>
      </c>
      <c r="E70">
        <f>E15+(10/0.017)*(E16*E50-E31*E51)</f>
        <v>-0.1366990195366365</v>
      </c>
      <c r="F70">
        <f>F15+(10/0.017)*(F16*F50-F31*F51)</f>
        <v>-0.3586014651580818</v>
      </c>
    </row>
    <row r="71" spans="1:6" ht="12.75">
      <c r="A71" t="s">
        <v>75</v>
      </c>
      <c r="B71">
        <f>B16+(11/0.017)*(B17*B50-B32*B51)</f>
        <v>-0.023033583503319223</v>
      </c>
      <c r="C71">
        <f>C16+(11/0.017)*(C17*C50-C32*C51)</f>
        <v>-0.0249668273574583</v>
      </c>
      <c r="D71">
        <f>D16+(11/0.017)*(D17*D50-D32*D51)</f>
        <v>-0.005105410484937347</v>
      </c>
      <c r="E71">
        <f>E16+(11/0.017)*(E17*E50-E32*E51)</f>
        <v>-0.04388252808091777</v>
      </c>
      <c r="F71">
        <f>F16+(11/0.017)*(F17*F50-F32*F51)</f>
        <v>-0.027446931530912225</v>
      </c>
    </row>
    <row r="72" spans="1:6" ht="12.75">
      <c r="A72" t="s">
        <v>76</v>
      </c>
      <c r="B72">
        <f>B17+(12/0.017)*(B18*B50-B33*B51)</f>
        <v>-0.06371519133770782</v>
      </c>
      <c r="C72">
        <f>C17+(12/0.017)*(C18*C50-C33*C51)</f>
        <v>-0.03545049888106171</v>
      </c>
      <c r="D72">
        <f>D17+(12/0.017)*(D18*D50-D33*D51)</f>
        <v>-0.04271510999259647</v>
      </c>
      <c r="E72">
        <f>E17+(12/0.017)*(E18*E50-E33*E51)</f>
        <v>-0.026723699127755896</v>
      </c>
      <c r="F72">
        <f>F17+(12/0.017)*(F18*F50-F33*F51)</f>
        <v>-0.06777864754127659</v>
      </c>
    </row>
    <row r="73" spans="1:6" ht="12.75">
      <c r="A73" t="s">
        <v>77</v>
      </c>
      <c r="B73">
        <f>B18+(13/0.017)*(B19*B50-B34*B51)</f>
        <v>0.030607670186376817</v>
      </c>
      <c r="C73">
        <f>C18+(13/0.017)*(C19*C50-C34*C51)</f>
        <v>0.03985667676115587</v>
      </c>
      <c r="D73">
        <f>D18+(13/0.017)*(D19*D50-D34*D51)</f>
        <v>0.03435979864365503</v>
      </c>
      <c r="E73">
        <f>E18+(13/0.017)*(E19*E50-E34*E51)</f>
        <v>0.03682502105227987</v>
      </c>
      <c r="F73">
        <f>F18+(13/0.017)*(F19*F50-F34*F51)</f>
        <v>0.0017132498271786507</v>
      </c>
    </row>
    <row r="74" spans="1:6" ht="12.75">
      <c r="A74" t="s">
        <v>78</v>
      </c>
      <c r="B74">
        <f>B19+(14/0.017)*(B20*B50-B35*B51)</f>
        <v>-0.21622295820745724</v>
      </c>
      <c r="C74">
        <f>C19+(14/0.017)*(C20*C50-C35*C51)</f>
        <v>-0.19738752612930655</v>
      </c>
      <c r="D74">
        <f>D19+(14/0.017)*(D20*D50-D35*D51)</f>
        <v>-0.20556385360656168</v>
      </c>
      <c r="E74">
        <f>E19+(14/0.017)*(E20*E50-E35*E51)</f>
        <v>-0.183481561211038</v>
      </c>
      <c r="F74">
        <f>F19+(14/0.017)*(F20*F50-F35*F51)</f>
        <v>-0.156934607504497</v>
      </c>
    </row>
    <row r="75" spans="1:6" ht="12.75">
      <c r="A75" t="s">
        <v>79</v>
      </c>
      <c r="B75" s="49">
        <f>B20</f>
        <v>-0.006022571</v>
      </c>
      <c r="C75" s="49">
        <f>C20</f>
        <v>-0.005082381</v>
      </c>
      <c r="D75" s="49">
        <f>D20</f>
        <v>-0.006982136</v>
      </c>
      <c r="E75" s="49">
        <f>E20</f>
        <v>-0.01105907</v>
      </c>
      <c r="F75" s="49">
        <f>F20</f>
        <v>-0.007860766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101.83413147827795</v>
      </c>
      <c r="C82">
        <f>C22+(2/0.017)*(C8*C51+C23*C50)</f>
        <v>35.55870065233734</v>
      </c>
      <c r="D82">
        <f>D22+(2/0.017)*(D8*D51+D23*D50)</f>
        <v>-0.42399525369609314</v>
      </c>
      <c r="E82">
        <f>E22+(2/0.017)*(E8*E51+E23*E50)</f>
        <v>-52.7815708430512</v>
      </c>
      <c r="F82">
        <f>F22+(2/0.017)*(F8*F51+F23*F50)</f>
        <v>-80.00985589104137</v>
      </c>
    </row>
    <row r="83" spans="1:6" ht="12.75">
      <c r="A83" t="s">
        <v>82</v>
      </c>
      <c r="B83">
        <f>B23+(3/0.017)*(B9*B51+B24*B50)</f>
        <v>0.38371725478459556</v>
      </c>
      <c r="C83">
        <f>C23+(3/0.017)*(C9*C51+C24*C50)</f>
        <v>1.6522242658795245</v>
      </c>
      <c r="D83">
        <f>D23+(3/0.017)*(D9*D51+D24*D50)</f>
        <v>-0.1127382570886323</v>
      </c>
      <c r="E83">
        <f>E23+(3/0.017)*(E9*E51+E24*E50)</f>
        <v>2.27151906077929</v>
      </c>
      <c r="F83">
        <f>F23+(3/0.017)*(F9*F51+F24*F50)</f>
        <v>11.759647468191435</v>
      </c>
    </row>
    <row r="84" spans="1:6" ht="12.75">
      <c r="A84" t="s">
        <v>83</v>
      </c>
      <c r="B84">
        <f>B24+(4/0.017)*(B10*B51+B25*B50)</f>
        <v>-2.3719162262191196</v>
      </c>
      <c r="C84">
        <f>C24+(4/0.017)*(C10*C51+C25*C50)</f>
        <v>-2.99639280795116</v>
      </c>
      <c r="D84">
        <f>D24+(4/0.017)*(D10*D51+D25*D50)</f>
        <v>-0.722773751849945</v>
      </c>
      <c r="E84">
        <f>E24+(4/0.017)*(E10*E51+E25*E50)</f>
        <v>-2.768184665788087</v>
      </c>
      <c r="F84">
        <f>F24+(4/0.017)*(F10*F51+F25*F50)</f>
        <v>-1.8384884450590178</v>
      </c>
    </row>
    <row r="85" spans="1:6" ht="12.75">
      <c r="A85" t="s">
        <v>84</v>
      </c>
      <c r="B85">
        <f>B25+(5/0.017)*(B11*B51+B26*B50)</f>
        <v>-0.5784307314917201</v>
      </c>
      <c r="C85">
        <f>C25+(5/0.017)*(C11*C51+C26*C50)</f>
        <v>0.5353169761895736</v>
      </c>
      <c r="D85">
        <f>D25+(5/0.017)*(D11*D51+D26*D50)</f>
        <v>0.6828112529790464</v>
      </c>
      <c r="E85">
        <f>E25+(5/0.017)*(E11*E51+E26*E50)</f>
        <v>1.243735159855323</v>
      </c>
      <c r="F85">
        <f>F25+(5/0.017)*(F11*F51+F26*F50)</f>
        <v>0.601322238907952</v>
      </c>
    </row>
    <row r="86" spans="1:6" ht="12.75">
      <c r="A86" t="s">
        <v>85</v>
      </c>
      <c r="B86">
        <f>B26+(6/0.017)*(B12*B51+B27*B50)</f>
        <v>0.7348640756044634</v>
      </c>
      <c r="C86">
        <f>C26+(6/0.017)*(C12*C51+C27*C50)</f>
        <v>0.16999834615883103</v>
      </c>
      <c r="D86">
        <f>D26+(6/0.017)*(D12*D51+D27*D50)</f>
        <v>0.11060995898959765</v>
      </c>
      <c r="E86">
        <f>E26+(6/0.017)*(E12*E51+E27*E50)</f>
        <v>0.5891085863531926</v>
      </c>
      <c r="F86">
        <f>F26+(6/0.017)*(F12*F51+F27*F50)</f>
        <v>2.2058540497744965</v>
      </c>
    </row>
    <row r="87" spans="1:6" ht="12.75">
      <c r="A87" t="s">
        <v>86</v>
      </c>
      <c r="B87">
        <f>B27+(7/0.017)*(B13*B51+B28*B50)</f>
        <v>0.04417973739198716</v>
      </c>
      <c r="C87">
        <f>C27+(7/0.017)*(C13*C51+C28*C50)</f>
        <v>0.18074692706056125</v>
      </c>
      <c r="D87">
        <f>D27+(7/0.017)*(D13*D51+D28*D50)</f>
        <v>0.03665484659960908</v>
      </c>
      <c r="E87">
        <f>E27+(7/0.017)*(E13*E51+E28*E50)</f>
        <v>0.19246199942314463</v>
      </c>
      <c r="F87">
        <f>F27+(7/0.017)*(F13*F51+F28*F50)</f>
        <v>1.0744224289569548</v>
      </c>
    </row>
    <row r="88" spans="1:6" ht="12.75">
      <c r="A88" t="s">
        <v>87</v>
      </c>
      <c r="B88">
        <f>B28+(8/0.017)*(B14*B51+B29*B50)</f>
        <v>-0.0796615430343933</v>
      </c>
      <c r="C88">
        <f>C28+(8/0.017)*(C14*C51+C29*C50)</f>
        <v>-0.3087150859938654</v>
      </c>
      <c r="D88">
        <f>D28+(8/0.017)*(D14*D51+D29*D50)</f>
        <v>0.09050507976500685</v>
      </c>
      <c r="E88">
        <f>E28+(8/0.017)*(E14*E51+E29*E50)</f>
        <v>-0.08150726677756014</v>
      </c>
      <c r="F88">
        <f>F28+(8/0.017)*(F14*F51+F29*F50)</f>
        <v>-0.002040313293665678</v>
      </c>
    </row>
    <row r="89" spans="1:6" ht="12.75">
      <c r="A89" t="s">
        <v>88</v>
      </c>
      <c r="B89">
        <f>B29+(9/0.017)*(B15*B51+B30*B50)</f>
        <v>-0.0898884186357323</v>
      </c>
      <c r="C89">
        <f>C29+(9/0.017)*(C15*C51+C30*C50)</f>
        <v>0.06417750275060771</v>
      </c>
      <c r="D89">
        <f>D29+(9/0.017)*(D15*D51+D30*D50)</f>
        <v>0.05557726058336124</v>
      </c>
      <c r="E89">
        <f>E29+(9/0.017)*(E15*E51+E30*E50)</f>
        <v>0.05452135233795556</v>
      </c>
      <c r="F89">
        <f>F29+(9/0.017)*(F15*F51+F30*F50)</f>
        <v>0.028997335614131026</v>
      </c>
    </row>
    <row r="90" spans="1:6" ht="12.75">
      <c r="A90" t="s">
        <v>89</v>
      </c>
      <c r="B90">
        <f>B30+(10/0.017)*(B16*B51+B31*B50)</f>
        <v>0.05716545585651363</v>
      </c>
      <c r="C90">
        <f>C30+(10/0.017)*(C16*C51+C31*C50)</f>
        <v>0.1402513994536351</v>
      </c>
      <c r="D90">
        <f>D30+(10/0.017)*(D16*D51+D31*D50)</f>
        <v>0.03628975848087772</v>
      </c>
      <c r="E90">
        <f>E30+(10/0.017)*(E16*E51+E31*E50)</f>
        <v>0.09554629894651516</v>
      </c>
      <c r="F90">
        <f>F30+(10/0.017)*(F16*F51+F31*F50)</f>
        <v>0.29177963650036265</v>
      </c>
    </row>
    <row r="91" spans="1:6" ht="12.75">
      <c r="A91" t="s">
        <v>90</v>
      </c>
      <c r="B91">
        <f>B31+(11/0.017)*(B17*B51+B32*B50)</f>
        <v>-0.049430202893175304</v>
      </c>
      <c r="C91">
        <f>C31+(11/0.017)*(C17*C51+C32*C50)</f>
        <v>0.014386621538353368</v>
      </c>
      <c r="D91">
        <f>D31+(11/0.017)*(D17*D51+D32*D50)</f>
        <v>0.012523047193053211</v>
      </c>
      <c r="E91">
        <f>E31+(11/0.017)*(E17*E51+E32*E50)</f>
        <v>0.035680075032219205</v>
      </c>
      <c r="F91">
        <f>F31+(11/0.017)*(F17*F51+F32*F50)</f>
        <v>0.005699121416338096</v>
      </c>
    </row>
    <row r="92" spans="1:6" ht="12.75">
      <c r="A92" t="s">
        <v>91</v>
      </c>
      <c r="B92">
        <f>B32+(12/0.017)*(B18*B51+B33*B50)</f>
        <v>0.023870342170483075</v>
      </c>
      <c r="C92">
        <f>C32+(12/0.017)*(C18*C51+C33*C50)</f>
        <v>-0.002504118579204821</v>
      </c>
      <c r="D92">
        <f>D32+(12/0.017)*(D18*D51+D33*D50)</f>
        <v>0.04531493694721726</v>
      </c>
      <c r="E92">
        <f>E32+(12/0.017)*(E18*E51+E33*E50)</f>
        <v>0.014691766725806698</v>
      </c>
      <c r="F92">
        <f>F32+(12/0.017)*(F18*F51+F33*F50)</f>
        <v>0.021991643214975858</v>
      </c>
    </row>
    <row r="93" spans="1:6" ht="12.75">
      <c r="A93" t="s">
        <v>92</v>
      </c>
      <c r="B93">
        <f>B33+(13/0.017)*(B19*B51+B34*B50)</f>
        <v>0.12436280343178371</v>
      </c>
      <c r="C93">
        <f>C33+(13/0.017)*(C19*C51+C34*C50)</f>
        <v>0.11688723205090433</v>
      </c>
      <c r="D93">
        <f>D33+(13/0.017)*(D19*D51+D34*D50)</f>
        <v>0.11976796832739592</v>
      </c>
      <c r="E93">
        <f>E33+(13/0.017)*(E19*E51+E34*E50)</f>
        <v>0.10633136613132607</v>
      </c>
      <c r="F93">
        <f>F33+(13/0.017)*(F19*F51+F34*F50)</f>
        <v>0.08217101003858887</v>
      </c>
    </row>
    <row r="94" spans="1:6" ht="12.75">
      <c r="A94" t="s">
        <v>93</v>
      </c>
      <c r="B94">
        <f>B34+(14/0.017)*(B20*B51+B35*B50)</f>
        <v>-0.016988286756436922</v>
      </c>
      <c r="C94">
        <f>C34+(14/0.017)*(C20*C51+C35*C50)</f>
        <v>0.0013975486192159374</v>
      </c>
      <c r="D94">
        <f>D34+(14/0.017)*(D20*D51+D35*D50)</f>
        <v>0.0035409804266934063</v>
      </c>
      <c r="E94">
        <f>E34+(14/0.017)*(E20*E51+E35*E50)</f>
        <v>0.012466345413595613</v>
      </c>
      <c r="F94">
        <f>F34+(14/0.017)*(F20*F51+F35*F50)</f>
        <v>-0.011403450222604819</v>
      </c>
    </row>
    <row r="95" spans="1:6" ht="12.75">
      <c r="A95" t="s">
        <v>94</v>
      </c>
      <c r="B95" s="49">
        <f>B35</f>
        <v>-0.008049484</v>
      </c>
      <c r="C95" s="49">
        <f>C35</f>
        <v>0.003331336</v>
      </c>
      <c r="D95" s="49">
        <f>D35</f>
        <v>0.00553503</v>
      </c>
      <c r="E95" s="49">
        <f>E35</f>
        <v>0.01263904</v>
      </c>
      <c r="F95" s="49">
        <f>F35</f>
        <v>0.0002492605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1.0747378271555945</v>
      </c>
      <c r="C103">
        <f>C63*10000/C62</f>
        <v>1.2592375978006909</v>
      </c>
      <c r="D103">
        <f>D63*10000/D62</f>
        <v>-1.313377240692141</v>
      </c>
      <c r="E103">
        <f>E63*10000/E62</f>
        <v>-2.223489759988469</v>
      </c>
      <c r="F103">
        <f>F63*10000/F62</f>
        <v>-5.77850834985642</v>
      </c>
      <c r="G103">
        <f>AVERAGE(C103:E103)</f>
        <v>-0.7592098009599729</v>
      </c>
      <c r="H103">
        <f>STDEV(C103:E103)</f>
        <v>1.806287248921872</v>
      </c>
      <c r="I103">
        <f>(B103*B4+C103*C4+D103*D4+E103*E4+F103*F4)/SUM(B4:F4)</f>
        <v>-1.164102371793694</v>
      </c>
      <c r="K103">
        <f>(LN(H103)+LN(H123))/2-LN(K114*K115^3)</f>
        <v>-3.4765070271741374</v>
      </c>
    </row>
    <row r="104" spans="1:11" ht="12.75">
      <c r="A104" t="s">
        <v>68</v>
      </c>
      <c r="B104">
        <f>B64*10000/B62</f>
        <v>-0.4269532333611889</v>
      </c>
      <c r="C104">
        <f>C64*10000/C62</f>
        <v>0.13966700000199217</v>
      </c>
      <c r="D104">
        <f>D64*10000/D62</f>
        <v>0.002546152986517654</v>
      </c>
      <c r="E104">
        <f>E64*10000/E62</f>
        <v>-0.025032108918245238</v>
      </c>
      <c r="F104">
        <f>F64*10000/F62</f>
        <v>-0.32124951308504684</v>
      </c>
      <c r="G104">
        <f>AVERAGE(C104:E104)</f>
        <v>0.03906034802342152</v>
      </c>
      <c r="H104">
        <f>STDEV(C104:E104)</f>
        <v>0.08821232311403464</v>
      </c>
      <c r="I104">
        <f>(B104*B4+C104*C4+D104*D4+E104*E4+F104*F4)/SUM(B4:F4)</f>
        <v>-0.07648065761982645</v>
      </c>
      <c r="K104">
        <f>(LN(H104)+LN(H124))/2-LN(K114*K115^4)</f>
        <v>-4.388868540424621</v>
      </c>
    </row>
    <row r="105" spans="1:11" ht="12.75">
      <c r="A105" t="s">
        <v>69</v>
      </c>
      <c r="B105">
        <f>B65*10000/B62</f>
        <v>0.5088181397627529</v>
      </c>
      <c r="C105">
        <f>C65*10000/C62</f>
        <v>0.3304188797140134</v>
      </c>
      <c r="D105">
        <f>D65*10000/D62</f>
        <v>1.155416056624396</v>
      </c>
      <c r="E105">
        <f>E65*10000/E62</f>
        <v>1.246336507520323</v>
      </c>
      <c r="F105">
        <f>F65*10000/F62</f>
        <v>0.913159110643889</v>
      </c>
      <c r="G105">
        <f>AVERAGE(C105:E105)</f>
        <v>0.9107238146195775</v>
      </c>
      <c r="H105">
        <f>STDEV(C105:E105)</f>
        <v>0.5046107363152245</v>
      </c>
      <c r="I105">
        <f>(B105*B4+C105*C4+D105*D4+E105*E4+F105*F4)/SUM(B4:F4)</f>
        <v>0.8528776585601008</v>
      </c>
      <c r="K105">
        <f>(LN(H105)+LN(H125))/2-LN(K114*K115^5)</f>
        <v>-3.5299576523945344</v>
      </c>
    </row>
    <row r="106" spans="1:11" ht="12.75">
      <c r="A106" t="s">
        <v>70</v>
      </c>
      <c r="B106">
        <f>B66*10000/B62</f>
        <v>2.8307069702887384</v>
      </c>
      <c r="C106">
        <f>C66*10000/C62</f>
        <v>1.0442861699721802</v>
      </c>
      <c r="D106">
        <f>D66*10000/D62</f>
        <v>0.9505772397410548</v>
      </c>
      <c r="E106">
        <f>E66*10000/E62</f>
        <v>0.9893898452323177</v>
      </c>
      <c r="F106">
        <f>F66*10000/F62</f>
        <v>14.012419103257434</v>
      </c>
      <c r="G106">
        <f>AVERAGE(C106:E106)</f>
        <v>0.9947510849818508</v>
      </c>
      <c r="H106">
        <f>STDEV(C106:E106)</f>
        <v>0.04708394705209601</v>
      </c>
      <c r="I106">
        <f>(B106*B4+C106*C4+D106*D4+E106*E4+F106*F4)/SUM(B4:F4)</f>
        <v>2.9989089381884657</v>
      </c>
      <c r="K106">
        <f>(LN(H106)+LN(H126))/2-LN(K114*K115^6)</f>
        <v>-4.304498006464085</v>
      </c>
    </row>
    <row r="107" spans="1:11" ht="12.75">
      <c r="A107" t="s">
        <v>71</v>
      </c>
      <c r="B107">
        <f>B67*10000/B62</f>
        <v>-0.02447999374557027</v>
      </c>
      <c r="C107">
        <f>C67*10000/C62</f>
        <v>-0.16957949422306834</v>
      </c>
      <c r="D107">
        <f>D67*10000/D62</f>
        <v>-0.07720564307697812</v>
      </c>
      <c r="E107">
        <f>E67*10000/E62</f>
        <v>-0.2756037031018449</v>
      </c>
      <c r="F107">
        <f>F67*10000/F62</f>
        <v>-0.06463909794354361</v>
      </c>
      <c r="G107">
        <f>AVERAGE(C107:E107)</f>
        <v>-0.17412961346729713</v>
      </c>
      <c r="H107">
        <f>STDEV(C107:E107)</f>
        <v>0.09927726448820084</v>
      </c>
      <c r="I107">
        <f>(B107*B4+C107*C4+D107*D4+E107*E4+F107*F4)/SUM(B4:F4)</f>
        <v>-0.13784843536666797</v>
      </c>
      <c r="K107">
        <f>(LN(H107)+LN(H127))/2-LN(K114*K115^7)</f>
        <v>-3.890457746150117</v>
      </c>
    </row>
    <row r="108" spans="1:9" ht="12.75">
      <c r="A108" t="s">
        <v>72</v>
      </c>
      <c r="B108">
        <f>B68*10000/B62</f>
        <v>0.1074950923268295</v>
      </c>
      <c r="C108">
        <f>C68*10000/C62</f>
        <v>0.04907168753125704</v>
      </c>
      <c r="D108">
        <f>D68*10000/D62</f>
        <v>-0.1298026757901147</v>
      </c>
      <c r="E108">
        <f>E68*10000/E62</f>
        <v>0.047707580734811406</v>
      </c>
      <c r="F108">
        <f>F68*10000/F62</f>
        <v>-0.20729861581923484</v>
      </c>
      <c r="G108">
        <f>AVERAGE(C108:E108)</f>
        <v>-0.011007802508015418</v>
      </c>
      <c r="H108">
        <f>STDEV(C108:E108)</f>
        <v>0.1028816389615783</v>
      </c>
      <c r="I108">
        <f>(B108*B4+C108*C4+D108*D4+E108*E4+F108*F4)/SUM(B4:F4)</f>
        <v>-0.020080727416326254</v>
      </c>
    </row>
    <row r="109" spans="1:9" ht="12.75">
      <c r="A109" t="s">
        <v>73</v>
      </c>
      <c r="B109">
        <f>B69*10000/B62</f>
        <v>0.037234888951741714</v>
      </c>
      <c r="C109">
        <f>C69*10000/C62</f>
        <v>-0.0035333977549860947</v>
      </c>
      <c r="D109">
        <f>D69*10000/D62</f>
        <v>0.09258994178187055</v>
      </c>
      <c r="E109">
        <f>E69*10000/E62</f>
        <v>0.03854619487378143</v>
      </c>
      <c r="F109">
        <f>F69*10000/F62</f>
        <v>0.14435084126259487</v>
      </c>
      <c r="G109">
        <f>AVERAGE(C109:E109)</f>
        <v>0.042534246300221956</v>
      </c>
      <c r="H109">
        <f>STDEV(C109:E109)</f>
        <v>0.04818560486871994</v>
      </c>
      <c r="I109">
        <f>(B109*B4+C109*C4+D109*D4+E109*E4+F109*F4)/SUM(B4:F4)</f>
        <v>0.05536545989035346</v>
      </c>
    </row>
    <row r="110" spans="1:11" ht="12.75">
      <c r="A110" t="s">
        <v>74</v>
      </c>
      <c r="B110">
        <f>B70*10000/B62</f>
        <v>-0.4112929059829641</v>
      </c>
      <c r="C110">
        <f>C70*10000/C62</f>
        <v>-0.1331985935890802</v>
      </c>
      <c r="D110">
        <f>D70*10000/D62</f>
        <v>-0.04701951146728346</v>
      </c>
      <c r="E110">
        <f>E70*10000/E62</f>
        <v>-0.13669911929741183</v>
      </c>
      <c r="F110">
        <f>F70*10000/F62</f>
        <v>-0.3586061659441648</v>
      </c>
      <c r="G110">
        <f>AVERAGE(C110:E110)</f>
        <v>-0.10563907478459182</v>
      </c>
      <c r="H110">
        <f>STDEV(C110:E110)</f>
        <v>0.05079619397841358</v>
      </c>
      <c r="I110">
        <f>(B110*B4+C110*C4+D110*D4+E110*E4+F110*F4)/SUM(B4:F4)</f>
        <v>-0.18364474263798888</v>
      </c>
      <c r="K110">
        <f>EXP(AVERAGE(K103:K107))</f>
        <v>0.01987966767343405</v>
      </c>
    </row>
    <row r="111" spans="1:9" ht="12.75">
      <c r="A111" t="s">
        <v>75</v>
      </c>
      <c r="B111">
        <f>B71*10000/B62</f>
        <v>-0.0230336021796841</v>
      </c>
      <c r="C111">
        <f>C71*10000/C62</f>
        <v>-0.02496676283617247</v>
      </c>
      <c r="D111">
        <f>D71*10000/D62</f>
        <v>-0.005105399131971554</v>
      </c>
      <c r="E111">
        <f>E71*10000/E62</f>
        <v>-0.04388256010569044</v>
      </c>
      <c r="F111">
        <f>F71*10000/F62</f>
        <v>-0.027447291323512917</v>
      </c>
      <c r="G111">
        <f>AVERAGE(C111:E111)</f>
        <v>-0.02465157402461149</v>
      </c>
      <c r="H111">
        <f>STDEV(C111:E111)</f>
        <v>0.019390501831712</v>
      </c>
      <c r="I111">
        <f>(B111*B4+C111*C4+D111*D4+E111*E4+F111*F4)/SUM(B4:F4)</f>
        <v>-0.02478961694234012</v>
      </c>
    </row>
    <row r="112" spans="1:9" ht="12.75">
      <c r="A112" t="s">
        <v>76</v>
      </c>
      <c r="B112">
        <f>B72*10000/B62</f>
        <v>-0.06371524300001914</v>
      </c>
      <c r="C112">
        <f>C72*10000/C62</f>
        <v>-0.03545040726702768</v>
      </c>
      <c r="D112">
        <f>D72*10000/D62</f>
        <v>-0.04271501500646676</v>
      </c>
      <c r="E112">
        <f>E72*10000/E62</f>
        <v>-0.02672371863028747</v>
      </c>
      <c r="F112">
        <f>F72*10000/F62</f>
        <v>-0.06777953602878721</v>
      </c>
      <c r="G112">
        <f>AVERAGE(C112:E112)</f>
        <v>-0.0349630469679273</v>
      </c>
      <c r="H112">
        <f>STDEV(C112:E112)</f>
        <v>0.008006780251359218</v>
      </c>
      <c r="I112">
        <f>(B112*B4+C112*C4+D112*D4+E112*E4+F112*F4)/SUM(B4:F4)</f>
        <v>-0.04350627133773033</v>
      </c>
    </row>
    <row r="113" spans="1:9" ht="12.75">
      <c r="A113" t="s">
        <v>77</v>
      </c>
      <c r="B113">
        <f>B73*10000/B62</f>
        <v>0.030607695004052984</v>
      </c>
      <c r="C113">
        <f>C73*10000/C62</f>
        <v>0.03985657376032214</v>
      </c>
      <c r="D113">
        <f>D73*10000/D62</f>
        <v>0.034359722237336715</v>
      </c>
      <c r="E113">
        <f>E73*10000/E62</f>
        <v>0.0368250479265959</v>
      </c>
      <c r="F113">
        <f>F73*10000/F62</f>
        <v>0.0017132722855948224</v>
      </c>
      <c r="G113">
        <f>AVERAGE(C113:E113)</f>
        <v>0.03701378130808492</v>
      </c>
      <c r="H113">
        <f>STDEV(C113:E113)</f>
        <v>0.0027532815663136477</v>
      </c>
      <c r="I113">
        <f>(B113*B4+C113*C4+D113*D4+E113*E4+F113*F4)/SUM(B4:F4)</f>
        <v>0.031372510767995875</v>
      </c>
    </row>
    <row r="114" spans="1:11" ht="12.75">
      <c r="A114" t="s">
        <v>78</v>
      </c>
      <c r="B114">
        <f>B74*10000/B62</f>
        <v>-0.21622313352793493</v>
      </c>
      <c r="C114">
        <f>C74*10000/C62</f>
        <v>-0.19738701602456596</v>
      </c>
      <c r="D114">
        <f>D74*10000/D62</f>
        <v>-0.20556339649162353</v>
      </c>
      <c r="E114">
        <f>E74*10000/E62</f>
        <v>-0.1834816951129699</v>
      </c>
      <c r="F114">
        <f>F74*10000/F62</f>
        <v>-0.15693666470752202</v>
      </c>
      <c r="G114">
        <f>AVERAGE(C114:E114)</f>
        <v>-0.1954773692097198</v>
      </c>
      <c r="H114">
        <f>STDEV(C114:E114)</f>
        <v>0.011164024684767139</v>
      </c>
      <c r="I114">
        <f>(B114*B4+C114*C4+D114*D4+E114*E4+F114*F4)/SUM(B4:F4)</f>
        <v>-0.19333260172405364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-0.006022575883292844</v>
      </c>
      <c r="C115">
        <f>C75*10000/C62</f>
        <v>-0.005082367865701737</v>
      </c>
      <c r="D115">
        <f>D75*10000/D62</f>
        <v>-0.006982120473735971</v>
      </c>
      <c r="E115">
        <f>E75*10000/E62</f>
        <v>-0.011059078070733802</v>
      </c>
      <c r="F115">
        <f>F75*10000/F62</f>
        <v>-0.007860869044139539</v>
      </c>
      <c r="G115">
        <f>AVERAGE(C115:E115)</f>
        <v>-0.007707855470057171</v>
      </c>
      <c r="H115">
        <f>STDEV(C115:E115)</f>
        <v>0.0030537329094728624</v>
      </c>
      <c r="I115">
        <f>(B115*B4+C115*C4+D115*D4+E115*E4+F115*F4)/SUM(B4:F4)</f>
        <v>-0.007484240634249599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101.83421404864292</v>
      </c>
      <c r="C122">
        <f>C82*10000/C62</f>
        <v>35.55860875867958</v>
      </c>
      <c r="D122">
        <f>D82*10000/D62</f>
        <v>-0.42399431085249123</v>
      </c>
      <c r="E122">
        <f>E82*10000/E62</f>
        <v>-52.781609362204065</v>
      </c>
      <c r="F122">
        <f>F82*10000/F62</f>
        <v>-80.01090471335142</v>
      </c>
      <c r="G122">
        <f>AVERAGE(C122:E122)</f>
        <v>-5.882331638125659</v>
      </c>
      <c r="H122">
        <f>STDEV(C122:E122)</f>
        <v>44.42233243758203</v>
      </c>
      <c r="I122">
        <f>(B122*B4+C122*C4+D122*D4+E122*E4+F122*F4)/SUM(B4:F4)</f>
        <v>-0.19424838046189158</v>
      </c>
    </row>
    <row r="123" spans="1:9" ht="12.75">
      <c r="A123" t="s">
        <v>82</v>
      </c>
      <c r="B123">
        <f>B83*10000/B62</f>
        <v>0.38371756591479633</v>
      </c>
      <c r="C123">
        <f>C83*10000/C62</f>
        <v>1.6522199960685235</v>
      </c>
      <c r="D123">
        <f>D83*10000/D62</f>
        <v>-0.1127380063911458</v>
      </c>
      <c r="E123">
        <f>E83*10000/E62</f>
        <v>2.2715207184978565</v>
      </c>
      <c r="F123">
        <f>F83*10000/F62</f>
        <v>11.759801621457749</v>
      </c>
      <c r="G123">
        <f>AVERAGE(C123:E123)</f>
        <v>1.2703342360584113</v>
      </c>
      <c r="H123">
        <f>STDEV(C123:E123)</f>
        <v>1.237153978725449</v>
      </c>
      <c r="I123">
        <f>(B123*B4+C123*C4+D123*D4+E123*E4+F123*F4)/SUM(B4:F4)</f>
        <v>2.5428674769652564</v>
      </c>
    </row>
    <row r="124" spans="1:9" ht="12.75">
      <c r="A124" t="s">
        <v>83</v>
      </c>
      <c r="B124">
        <f>B84*10000/B62</f>
        <v>-2.3719181494445216</v>
      </c>
      <c r="C124">
        <f>C84*10000/C62</f>
        <v>-2.996385064431567</v>
      </c>
      <c r="D124">
        <f>D84*10000/D62</f>
        <v>-0.7227721446088222</v>
      </c>
      <c r="E124">
        <f>E84*10000/E62</f>
        <v>-2.768186685965331</v>
      </c>
      <c r="F124">
        <f>F84*10000/F62</f>
        <v>-1.8385125451861393</v>
      </c>
      <c r="G124">
        <f>AVERAGE(C124:E124)</f>
        <v>-2.1624479650019066</v>
      </c>
      <c r="H124">
        <f>STDEV(C124:E124)</f>
        <v>1.2520057810777194</v>
      </c>
      <c r="I124">
        <f>(B124*B4+C124*C4+D124*D4+E124*E4+F124*F4)/SUM(B4:F4)</f>
        <v>-2.1494546282864966</v>
      </c>
    </row>
    <row r="125" spans="1:9" ht="12.75">
      <c r="A125" t="s">
        <v>84</v>
      </c>
      <c r="B125">
        <f>B85*10000/B62</f>
        <v>-0.5784312005018242</v>
      </c>
      <c r="C125">
        <f>C85*10000/C62</f>
        <v>0.5353155927803348</v>
      </c>
      <c r="D125">
        <f>D85*10000/D62</f>
        <v>0.6828097346030373</v>
      </c>
      <c r="E125">
        <f>E85*10000/E62</f>
        <v>1.2437360675135072</v>
      </c>
      <c r="F125">
        <f>F85*10000/F62</f>
        <v>0.6013301214390812</v>
      </c>
      <c r="G125">
        <f>AVERAGE(C125:E125)</f>
        <v>0.8206204649656265</v>
      </c>
      <c r="H125">
        <f>STDEV(C125:E125)</f>
        <v>0.37377632389919485</v>
      </c>
      <c r="I125">
        <f>(B125*B4+C125*C4+D125*D4+E125*E4+F125*F4)/SUM(B4:F4)</f>
        <v>0.5888845029662437</v>
      </c>
    </row>
    <row r="126" spans="1:9" ht="12.75">
      <c r="A126" t="s">
        <v>85</v>
      </c>
      <c r="B126">
        <f>B86*10000/B62</f>
        <v>0.7348646714557172</v>
      </c>
      <c r="C126">
        <f>C86*10000/C62</f>
        <v>0.16999790683541496</v>
      </c>
      <c r="D126">
        <f>D86*10000/D62</f>
        <v>0.11060971302483452</v>
      </c>
      <c r="E126">
        <f>E86*10000/E62</f>
        <v>0.589109016275291</v>
      </c>
      <c r="F126">
        <f>F86*10000/F62</f>
        <v>2.2058829655738608</v>
      </c>
      <c r="G126">
        <f>AVERAGE(C126:E126)</f>
        <v>0.2899055453785135</v>
      </c>
      <c r="H126">
        <f>STDEV(C126:E126)</f>
        <v>0.2608136828054269</v>
      </c>
      <c r="I126">
        <f>(B126*B4+C126*C4+D126*D4+E126*E4+F126*F4)/SUM(B4:F4)</f>
        <v>0.6101460430132069</v>
      </c>
    </row>
    <row r="127" spans="1:9" ht="12.75">
      <c r="A127" t="s">
        <v>86</v>
      </c>
      <c r="B127">
        <f>B87*10000/B62</f>
        <v>0.04417977321432873</v>
      </c>
      <c r="C127">
        <f>C87*10000/C62</f>
        <v>0.18074645995979685</v>
      </c>
      <c r="D127">
        <f>D87*10000/D62</f>
        <v>0.03665476508976364</v>
      </c>
      <c r="E127">
        <f>E87*10000/E62</f>
        <v>0.19246213987885782</v>
      </c>
      <c r="F127">
        <f>F87*10000/F62</f>
        <v>1.0744365131994693</v>
      </c>
      <c r="G127">
        <f>AVERAGE(C127:E127)</f>
        <v>0.13662112164280613</v>
      </c>
      <c r="H127">
        <f>STDEV(C127:E127)</f>
        <v>0.08677135829787948</v>
      </c>
      <c r="I127">
        <f>(B127*B4+C127*C4+D127*D4+E127*E4+F127*F4)/SUM(B4:F4)</f>
        <v>0.24848872210122636</v>
      </c>
    </row>
    <row r="128" spans="1:9" ht="12.75">
      <c r="A128" t="s">
        <v>87</v>
      </c>
      <c r="B128">
        <f>B88*10000/B62</f>
        <v>-0.07966160762651567</v>
      </c>
      <c r="C128">
        <f>C88*10000/C62</f>
        <v>-0.3087142881874794</v>
      </c>
      <c r="D128">
        <f>D88*10000/D62</f>
        <v>0.09050487850771763</v>
      </c>
      <c r="E128">
        <f>E88*10000/E62</f>
        <v>-0.08150732626027009</v>
      </c>
      <c r="F128">
        <f>F88*10000/F62</f>
        <v>-0.002040340039446908</v>
      </c>
      <c r="G128">
        <f>AVERAGE(C128:E128)</f>
        <v>-0.0999055786466773</v>
      </c>
      <c r="H128">
        <f>STDEV(C128:E128)</f>
        <v>0.20024449438713</v>
      </c>
      <c r="I128">
        <f>(B128*B4+C128*C4+D128*D4+E128*E4+F128*F4)/SUM(B4:F4)</f>
        <v>-0.08390775608332614</v>
      </c>
    </row>
    <row r="129" spans="1:9" ht="12.75">
      <c r="A129" t="s">
        <v>88</v>
      </c>
      <c r="B129">
        <f>B89*10000/B62</f>
        <v>-0.08988849152013191</v>
      </c>
      <c r="C129">
        <f>C89*10000/C62</f>
        <v>0.0641773368979369</v>
      </c>
      <c r="D129">
        <f>D89*10000/D62</f>
        <v>0.05557713699550477</v>
      </c>
      <c r="E129">
        <f>E89*10000/E62</f>
        <v>0.05452139212677335</v>
      </c>
      <c r="F129">
        <f>F89*10000/F62</f>
        <v>0.028997715730457764</v>
      </c>
      <c r="G129">
        <f>AVERAGE(C129:E129)</f>
        <v>0.05809195534007167</v>
      </c>
      <c r="H129">
        <f>STDEV(C129:E129)</f>
        <v>0.00529646588165806</v>
      </c>
      <c r="I129">
        <f>(B129*B4+C129*C4+D129*D4+E129*E4+F129*F4)/SUM(B4:F4)</f>
        <v>0.03279599975979579</v>
      </c>
    </row>
    <row r="130" spans="1:9" ht="12.75">
      <c r="A130" t="s">
        <v>89</v>
      </c>
      <c r="B130">
        <f>B90*10000/B62</f>
        <v>0.05716550220809031</v>
      </c>
      <c r="C130">
        <f>C90*10000/C62</f>
        <v>0.14025103700467423</v>
      </c>
      <c r="D130">
        <f>D90*10000/D62</f>
        <v>0.036289677782883334</v>
      </c>
      <c r="E130">
        <f>E90*10000/E62</f>
        <v>0.095546368674688</v>
      </c>
      <c r="F130">
        <f>F90*10000/F62</f>
        <v>0.29178346134155214</v>
      </c>
      <c r="G130">
        <f>AVERAGE(C130:E130)</f>
        <v>0.0906956944874152</v>
      </c>
      <c r="H130">
        <f>STDEV(C130:E130)</f>
        <v>0.052150147007116544</v>
      </c>
      <c r="I130">
        <f>(B130*B4+C130*C4+D130*D4+E130*E4+F130*F4)/SUM(B4:F4)</f>
        <v>0.11269950545604918</v>
      </c>
    </row>
    <row r="131" spans="1:9" ht="12.75">
      <c r="A131" t="s">
        <v>90</v>
      </c>
      <c r="B131">
        <f>B91*10000/B62</f>
        <v>-0.049430242972761926</v>
      </c>
      <c r="C131">
        <f>C91*10000/C62</f>
        <v>0.014386584359287437</v>
      </c>
      <c r="D131">
        <f>D91*10000/D62</f>
        <v>0.012523019345394964</v>
      </c>
      <c r="E131">
        <f>E91*10000/E62</f>
        <v>0.0356801010709718</v>
      </c>
      <c r="F131">
        <f>F91*10000/F62</f>
        <v>0.005699196124205303</v>
      </c>
      <c r="G131">
        <f>AVERAGE(C131:E131)</f>
        <v>0.020863234925218067</v>
      </c>
      <c r="H131">
        <f>STDEV(C131:E131)</f>
        <v>0.012865568795282166</v>
      </c>
      <c r="I131">
        <f>(B131*B4+C131*C4+D131*D4+E131*E4+F131*F4)/SUM(B4:F4)</f>
        <v>0.00866667004576634</v>
      </c>
    </row>
    <row r="132" spans="1:9" ht="12.75">
      <c r="A132" t="s">
        <v>91</v>
      </c>
      <c r="B132">
        <f>B92*10000/B62</f>
        <v>0.023870361525318594</v>
      </c>
      <c r="C132">
        <f>C92*10000/C62</f>
        <v>-0.002504112107859932</v>
      </c>
      <c r="D132">
        <f>D92*10000/D62</f>
        <v>0.04531483617981951</v>
      </c>
      <c r="E132">
        <f>E92*10000/E62</f>
        <v>0.014691777447624926</v>
      </c>
      <c r="F132">
        <f>F92*10000/F62</f>
        <v>0.021991931496035507</v>
      </c>
      <c r="G132">
        <f>AVERAGE(C132:E132)</f>
        <v>0.019167500506528167</v>
      </c>
      <c r="H132">
        <f>STDEV(C132:E132)</f>
        <v>0.024221623118815528</v>
      </c>
      <c r="I132">
        <f>(B132*B4+C132*C4+D132*D4+E132*E4+F132*F4)/SUM(B4:F4)</f>
        <v>0.020225427937362362</v>
      </c>
    </row>
    <row r="133" spans="1:9" ht="12.75">
      <c r="A133" t="s">
        <v>92</v>
      </c>
      <c r="B133">
        <f>B93*10000/B62</f>
        <v>0.12436290426911514</v>
      </c>
      <c r="C133">
        <f>C93*10000/C62</f>
        <v>0.11688692998150636</v>
      </c>
      <c r="D133">
        <f>D93*10000/D62</f>
        <v>0.11976770199785172</v>
      </c>
      <c r="E133">
        <f>E93*10000/E62</f>
        <v>0.10633144373026983</v>
      </c>
      <c r="F133">
        <f>F93*10000/F62</f>
        <v>0.08217208719074229</v>
      </c>
      <c r="G133">
        <f>AVERAGE(C133:E133)</f>
        <v>0.11432869190320931</v>
      </c>
      <c r="H133">
        <f>STDEV(C133:E133)</f>
        <v>0.007074015522122406</v>
      </c>
      <c r="I133">
        <f>(B133*B4+C133*C4+D133*D4+E133*E4+F133*F4)/SUM(B4:F4)</f>
        <v>0.11148646482012027</v>
      </c>
    </row>
    <row r="134" spans="1:9" ht="12.75">
      <c r="A134" t="s">
        <v>93</v>
      </c>
      <c r="B134">
        <f>B94*10000/B62</f>
        <v>-0.016988300531082193</v>
      </c>
      <c r="C134">
        <f>C94*10000/C62</f>
        <v>0.0013975450075582514</v>
      </c>
      <c r="D134">
        <f>D94*10000/D62</f>
        <v>0.003540972552570498</v>
      </c>
      <c r="E134">
        <f>E94*10000/E62</f>
        <v>0.01246635451133668</v>
      </c>
      <c r="F134">
        <f>F94*10000/F62</f>
        <v>-0.011403599706601156</v>
      </c>
      <c r="G134">
        <f>AVERAGE(C134:E134)</f>
        <v>0.00580162402382181</v>
      </c>
      <c r="H134">
        <f>STDEV(C134:E134)</f>
        <v>0.005870480794925315</v>
      </c>
      <c r="I134">
        <f>(B134*B4+C134*C4+D134*D4+E134*E4+F134*F4)/SUM(B4:F4)</f>
        <v>0.00020605314812473455</v>
      </c>
    </row>
    <row r="135" spans="1:9" ht="12.75">
      <c r="A135" t="s">
        <v>94</v>
      </c>
      <c r="B135">
        <f>B95*10000/B62</f>
        <v>-0.008049490526778617</v>
      </c>
      <c r="C135">
        <f>C95*10000/C62</f>
        <v>0.003331327390893237</v>
      </c>
      <c r="D135">
        <f>D95*10000/D62</f>
        <v>0.005535017691683864</v>
      </c>
      <c r="E135">
        <f>E95*10000/E62</f>
        <v>0.012639049223770838</v>
      </c>
      <c r="F135">
        <f>F95*10000/F62</f>
        <v>0.0002492637674721196</v>
      </c>
      <c r="G135">
        <f>AVERAGE(C135:E135)</f>
        <v>0.0071684647687826454</v>
      </c>
      <c r="H135">
        <f>STDEV(C135:E135)</f>
        <v>0.004864106644063072</v>
      </c>
      <c r="I135">
        <f>(B135*B4+C135*C4+D135*D4+E135*E4+F135*F4)/SUM(B4:F4)</f>
        <v>0.0040422319667442475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2004-10-06T08:57:16Z</cp:lastPrinted>
  <dcterms:created xsi:type="dcterms:W3CDTF">2004-10-06T08:57:16Z</dcterms:created>
  <dcterms:modified xsi:type="dcterms:W3CDTF">2004-10-06T15:56:06Z</dcterms:modified>
  <cp:category/>
  <cp:version/>
  <cp:contentType/>
  <cp:contentStatus/>
</cp:coreProperties>
</file>