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<sst xmlns="http://schemas.openxmlformats.org/spreadsheetml/2006/main" count="204" uniqueCount="98">
  <si>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06/10/2004       12:39:53</t>
  </si>
  <si>
    <t>LISSNER</t>
  </si>
  <si>
    <t>HCMQAP344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</si>
  <si>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</si>
  <si>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</si>
  <si>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</si>
  <si>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</si>
  <si>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</si>
  <si>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</si>
  <si>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</si>
  <si>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</si>
  <si>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</si>
  <si>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</si>
  <si>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</si>
  <si>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</si>
  <si>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</si>
  <si>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</si>
  <si>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</si>
  <si>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</si>
  <si>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</si>
  <si>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</si>
  <si>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</si>
  <si>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</si>
  <si>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</si>
  <si>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</si>
  <si>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</si>
  <si>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</si>
  <si>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</si>
  <si>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</si>
  <si>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</si>
  <si>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</si>
  <si>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a3*!</t>
  </si>
  <si>
    <t>a4</t>
  </si>
  <si>
    <t>a5*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</si>
  <si>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</si>
  <si>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</si>
  <si>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</si>
  <si>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</si>
  <si>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</si>
  <si>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</si>
  <si>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</si>
  <si>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</si>
  <si>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</si>
  <si>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</si>
  <si>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</si>
  <si>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</si>
  <si>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</si>
  <si>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-0.003770*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</si>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</sst>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007081"/>
        <c:axId val="10628274"/>
      </c:lineChart>
      <c:catAx>
        <c:axId val="310070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28274"/>
        <c:crosses val="autoZero"/>
        <c:auto val="1"/>
        <c:lblOffset val="100"/>
        <c:noMultiLvlLbl val="0"/>
      </c:catAx>
      <c:valAx>
        <c:axId val="10628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070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-0.00227</v>
      </c>
      <c r="C4" s="13">
        <v>-0.003769</v>
      </c>
      <c r="D4" s="13">
        <v>-0.00377</v>
      </c>
      <c r="E4" s="13">
        <v>-0.003772</v>
      </c>
      <c r="F4" s="24">
        <v>-0.002088</v>
      </c>
      <c r="G4" s="34">
        <v>-0.011749</v>
      </c>
    </row>
    <row r="5" spans="1:7" ht="12.75" thickBot="1">
      <c r="A5" s="44" t="s">
        <v>13</v>
      </c>
      <c r="B5" s="45">
        <v>6.913325</v>
      </c>
      <c r="C5" s="46">
        <v>3.175584</v>
      </c>
      <c r="D5" s="46">
        <v>0.542158</v>
      </c>
      <c r="E5" s="46">
        <v>-3.718141</v>
      </c>
      <c r="F5" s="47">
        <v>-7.547177</v>
      </c>
      <c r="G5" s="48">
        <v>6.044314</v>
      </c>
    </row>
    <row r="6" spans="1:7" ht="12.75" thickTop="1">
      <c r="A6" s="6" t="s">
        <v>14</v>
      </c>
      <c r="B6" s="39">
        <v>68.51589</v>
      </c>
      <c r="C6" s="40">
        <v>34.22313</v>
      </c>
      <c r="D6" s="40">
        <v>56.69133</v>
      </c>
      <c r="E6" s="40">
        <v>-110.6639</v>
      </c>
      <c r="F6" s="41">
        <v>-38.62398</v>
      </c>
      <c r="G6" s="42">
        <v>0.01112644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3.565511</v>
      </c>
      <c r="C8" s="14">
        <v>2.262175</v>
      </c>
      <c r="D8" s="14">
        <v>0.5316845</v>
      </c>
      <c r="E8" s="14">
        <v>-0.1659888</v>
      </c>
      <c r="F8" s="25">
        <v>-1.557224</v>
      </c>
      <c r="G8" s="35">
        <v>0.9411462</v>
      </c>
    </row>
    <row r="9" spans="1:7" ht="12">
      <c r="A9" s="20" t="s">
        <v>17</v>
      </c>
      <c r="B9" s="29">
        <v>-0.2886217</v>
      </c>
      <c r="C9" s="14">
        <v>0.1084146</v>
      </c>
      <c r="D9" s="14">
        <v>0.3681744</v>
      </c>
      <c r="E9" s="14">
        <v>0.8447881</v>
      </c>
      <c r="F9" s="25">
        <v>-0.9783562</v>
      </c>
      <c r="G9" s="35">
        <v>0.1459043</v>
      </c>
    </row>
    <row r="10" spans="1:7" ht="12">
      <c r="A10" s="20" t="s">
        <v>18</v>
      </c>
      <c r="B10" s="29">
        <v>-0.3623847</v>
      </c>
      <c r="C10" s="14">
        <v>-0.8210661</v>
      </c>
      <c r="D10" s="14">
        <v>-0.1733354</v>
      </c>
      <c r="E10" s="14">
        <v>-0.05677692</v>
      </c>
      <c r="F10" s="25">
        <v>-1.640031</v>
      </c>
      <c r="G10" s="35">
        <v>-0.5238266</v>
      </c>
    </row>
    <row r="11" spans="1:7" ht="12">
      <c r="A11" s="21" t="s">
        <v>19</v>
      </c>
      <c r="B11" s="49">
        <v>1.849842</v>
      </c>
      <c r="C11" s="50">
        <v>-0.1778533</v>
      </c>
      <c r="D11" s="50">
        <v>0.2152843</v>
      </c>
      <c r="E11" s="50">
        <v>-0.2983846</v>
      </c>
      <c r="F11" s="51">
        <v>13.55052</v>
      </c>
      <c r="G11" s="37">
        <v>2.010487</v>
      </c>
    </row>
    <row r="12" spans="1:7" ht="12">
      <c r="A12" s="20" t="s">
        <v>20</v>
      </c>
      <c r="B12" s="29">
        <v>-0.03684347</v>
      </c>
      <c r="C12" s="14">
        <v>-0.1484444</v>
      </c>
      <c r="D12" s="14">
        <v>-0.4044348</v>
      </c>
      <c r="E12" s="14">
        <v>0.06855257</v>
      </c>
      <c r="F12" s="25">
        <v>0.1400397</v>
      </c>
      <c r="G12" s="35">
        <v>-0.1032092</v>
      </c>
    </row>
    <row r="13" spans="1:7" ht="12">
      <c r="A13" s="20" t="s">
        <v>21</v>
      </c>
      <c r="B13" s="29">
        <v>0.0660905</v>
      </c>
      <c r="C13" s="14">
        <v>0.1145448</v>
      </c>
      <c r="D13" s="14">
        <v>0.1161322</v>
      </c>
      <c r="E13" s="14">
        <v>-0.03508633</v>
      </c>
      <c r="F13" s="25">
        <v>-0.1246945</v>
      </c>
      <c r="G13" s="35">
        <v>0.03999943</v>
      </c>
    </row>
    <row r="14" spans="1:7" ht="12">
      <c r="A14" s="20" t="s">
        <v>22</v>
      </c>
      <c r="B14" s="29">
        <v>-0.1295527</v>
      </c>
      <c r="C14" s="14">
        <v>-0.003136269</v>
      </c>
      <c r="D14" s="14">
        <v>0.002379926</v>
      </c>
      <c r="E14" s="14">
        <v>0.07500205</v>
      </c>
      <c r="F14" s="25">
        <v>0.1939381</v>
      </c>
      <c r="G14" s="35">
        <v>0.02495073</v>
      </c>
    </row>
    <row r="15" spans="1:7" ht="12">
      <c r="A15" s="21" t="s">
        <v>23</v>
      </c>
      <c r="B15" s="31">
        <v>-0.4393701</v>
      </c>
      <c r="C15" s="16">
        <v>-0.2483778</v>
      </c>
      <c r="D15" s="16">
        <v>-0.1098514</v>
      </c>
      <c r="E15" s="16">
        <v>-0.1851579</v>
      </c>
      <c r="F15" s="27">
        <v>-0.4330711</v>
      </c>
      <c r="G15" s="37">
        <v>-0.252098</v>
      </c>
    </row>
    <row r="16" spans="1:7" ht="12">
      <c r="A16" s="20" t="s">
        <v>24</v>
      </c>
      <c r="B16" s="29">
        <v>-0.004108676</v>
      </c>
      <c r="C16" s="14">
        <v>-0.03768125</v>
      </c>
      <c r="D16" s="14">
        <v>-0.04277717</v>
      </c>
      <c r="E16" s="14">
        <v>-0.02010288</v>
      </c>
      <c r="F16" s="25">
        <v>-0.04241559</v>
      </c>
      <c r="G16" s="35">
        <v>-0.03044599</v>
      </c>
    </row>
    <row r="17" spans="1:7" ht="12">
      <c r="A17" s="20" t="s">
        <v>25</v>
      </c>
      <c r="B17" s="29">
        <v>-0.05288886</v>
      </c>
      <c r="C17" s="14">
        <v>-0.05724842</v>
      </c>
      <c r="D17" s="14">
        <v>-0.05166804</v>
      </c>
      <c r="E17" s="14">
        <v>-0.02581913</v>
      </c>
      <c r="F17" s="25">
        <v>-0.01885274</v>
      </c>
      <c r="G17" s="35">
        <v>-0.04259568</v>
      </c>
    </row>
    <row r="18" spans="1:7" ht="12">
      <c r="A18" s="20" t="s">
        <v>26</v>
      </c>
      <c r="B18" s="29">
        <v>-0.002215215</v>
      </c>
      <c r="C18" s="14">
        <v>0.01777579</v>
      </c>
      <c r="D18" s="14">
        <v>0.02768831</v>
      </c>
      <c r="E18" s="14">
        <v>0.06165991</v>
      </c>
      <c r="F18" s="25">
        <v>-0.003391461</v>
      </c>
      <c r="G18" s="35">
        <v>0.02500168</v>
      </c>
    </row>
    <row r="19" spans="1:7" ht="12">
      <c r="A19" s="21" t="s">
        <v>27</v>
      </c>
      <c r="B19" s="31">
        <v>-0.217313</v>
      </c>
      <c r="C19" s="16">
        <v>-0.1893766</v>
      </c>
      <c r="D19" s="16">
        <v>-0.2194174</v>
      </c>
      <c r="E19" s="16">
        <v>-0.2093054</v>
      </c>
      <c r="F19" s="27">
        <v>-0.1667332</v>
      </c>
      <c r="G19" s="37">
        <v>-0.2024331</v>
      </c>
    </row>
    <row r="20" spans="1:7" ht="12.75" thickBot="1">
      <c r="A20" s="44" t="s">
        <v>28</v>
      </c>
      <c r="B20" s="45">
        <v>0.0002642133</v>
      </c>
      <c r="C20" s="46">
        <v>0.0006896071</v>
      </c>
      <c r="D20" s="46">
        <v>0.0002132847</v>
      </c>
      <c r="E20" s="46">
        <v>-0.002896664</v>
      </c>
      <c r="F20" s="47">
        <v>0.000566264</v>
      </c>
      <c r="G20" s="48">
        <v>-0.0003661738</v>
      </c>
    </row>
    <row r="21" spans="1:7" ht="12.75" thickTop="1">
      <c r="A21" s="6" t="s">
        <v>29</v>
      </c>
      <c r="B21" s="39">
        <v>-120.1677</v>
      </c>
      <c r="C21" s="40">
        <v>62.20081</v>
      </c>
      <c r="D21" s="40">
        <v>38.79263</v>
      </c>
      <c r="E21" s="40">
        <v>20.91781</v>
      </c>
      <c r="F21" s="41">
        <v>-89.25095</v>
      </c>
      <c r="G21" s="43">
        <v>0.03553694</v>
      </c>
    </row>
    <row r="22" spans="1:7" ht="12">
      <c r="A22" s="20" t="s">
        <v>30</v>
      </c>
      <c r="B22" s="29">
        <v>138.2753</v>
      </c>
      <c r="C22" s="14">
        <v>63.51254</v>
      </c>
      <c r="D22" s="14">
        <v>10.84316</v>
      </c>
      <c r="E22" s="14">
        <v>-74.36419</v>
      </c>
      <c r="F22" s="25">
        <v>-150.955</v>
      </c>
      <c r="G22" s="36">
        <v>0</v>
      </c>
    </row>
    <row r="23" spans="1:7" ht="12">
      <c r="A23" s="20" t="s">
        <v>31</v>
      </c>
      <c r="B23" s="53">
        <v>-2.036927</v>
      </c>
      <c r="C23" s="54">
        <v>-4.675975</v>
      </c>
      <c r="D23" s="54">
        <v>-5.678757</v>
      </c>
      <c r="E23" s="54">
        <v>-7.134016</v>
      </c>
      <c r="F23" s="55">
        <v>1.443219</v>
      </c>
      <c r="G23" s="52">
        <v>-4.311507</v>
      </c>
    </row>
    <row r="24" spans="1:7" ht="12">
      <c r="A24" s="20" t="s">
        <v>32</v>
      </c>
      <c r="B24" s="29">
        <v>-1.530469</v>
      </c>
      <c r="C24" s="14">
        <v>-2.440447</v>
      </c>
      <c r="D24" s="14">
        <v>-0.03270961</v>
      </c>
      <c r="E24" s="14">
        <v>2.562335</v>
      </c>
      <c r="F24" s="25">
        <v>0.06329171</v>
      </c>
      <c r="G24" s="35">
        <v>-0.1912511</v>
      </c>
    </row>
    <row r="25" spans="1:7" ht="12">
      <c r="A25" s="20" t="s">
        <v>33</v>
      </c>
      <c r="B25" s="29">
        <v>-1.132073</v>
      </c>
      <c r="C25" s="14">
        <v>-1.197308</v>
      </c>
      <c r="D25" s="14">
        <v>-1.577076</v>
      </c>
      <c r="E25" s="14">
        <v>-1.943954</v>
      </c>
      <c r="F25" s="25">
        <v>-2.452719</v>
      </c>
      <c r="G25" s="52">
        <v>-1.626275</v>
      </c>
    </row>
    <row r="26" spans="1:7" ht="12">
      <c r="A26" s="21" t="s">
        <v>34</v>
      </c>
      <c r="B26" s="31">
        <v>1.034082</v>
      </c>
      <c r="C26" s="16">
        <v>0.5392018</v>
      </c>
      <c r="D26" s="16">
        <v>0.4461225</v>
      </c>
      <c r="E26" s="16">
        <v>0.5964446</v>
      </c>
      <c r="F26" s="27">
        <v>1.426143</v>
      </c>
      <c r="G26" s="37">
        <v>0.720494</v>
      </c>
    </row>
    <row r="27" spans="1:7" ht="12">
      <c r="A27" s="20" t="s">
        <v>35</v>
      </c>
      <c r="B27" s="29">
        <v>0.1664227</v>
      </c>
      <c r="C27" s="14">
        <v>-0.110462</v>
      </c>
      <c r="D27" s="14">
        <v>0.06179425</v>
      </c>
      <c r="E27" s="14">
        <v>0.08705773</v>
      </c>
      <c r="F27" s="25">
        <v>0.02660746</v>
      </c>
      <c r="G27" s="35">
        <v>0.03690692</v>
      </c>
    </row>
    <row r="28" spans="1:7" ht="12">
      <c r="A28" s="20" t="s">
        <v>36</v>
      </c>
      <c r="B28" s="29">
        <v>-0.004473301</v>
      </c>
      <c r="C28" s="14">
        <v>0.3722576</v>
      </c>
      <c r="D28" s="14">
        <v>0.2756834</v>
      </c>
      <c r="E28" s="14">
        <v>0.4454601</v>
      </c>
      <c r="F28" s="25">
        <v>0.2587642</v>
      </c>
      <c r="G28" s="35">
        <v>0.2969529</v>
      </c>
    </row>
    <row r="29" spans="1:7" ht="12">
      <c r="A29" s="20" t="s">
        <v>37</v>
      </c>
      <c r="B29" s="29">
        <v>-0.0006539241</v>
      </c>
      <c r="C29" s="14">
        <v>-0.04987461</v>
      </c>
      <c r="D29" s="14">
        <v>-0.1257626</v>
      </c>
      <c r="E29" s="14">
        <v>-0.08404207</v>
      </c>
      <c r="F29" s="25">
        <v>0.08380257</v>
      </c>
      <c r="G29" s="35">
        <v>-0.051422</v>
      </c>
    </row>
    <row r="30" spans="1:7" ht="12">
      <c r="A30" s="21" t="s">
        <v>38</v>
      </c>
      <c r="B30" s="31">
        <v>0.06540697</v>
      </c>
      <c r="C30" s="16">
        <v>0.04232566</v>
      </c>
      <c r="D30" s="16">
        <v>0.1400024</v>
      </c>
      <c r="E30" s="16">
        <v>0.04837347</v>
      </c>
      <c r="F30" s="27">
        <v>0.2490251</v>
      </c>
      <c r="G30" s="37">
        <v>0.09815731</v>
      </c>
    </row>
    <row r="31" spans="1:7" ht="12">
      <c r="A31" s="20" t="s">
        <v>39</v>
      </c>
      <c r="B31" s="29">
        <v>0.03470354</v>
      </c>
      <c r="C31" s="14">
        <v>0.00845279</v>
      </c>
      <c r="D31" s="14">
        <v>0.04090779</v>
      </c>
      <c r="E31" s="14">
        <v>0.06856116</v>
      </c>
      <c r="F31" s="25">
        <v>0.06470614</v>
      </c>
      <c r="G31" s="35">
        <v>0.04202916</v>
      </c>
    </row>
    <row r="32" spans="1:7" ht="12">
      <c r="A32" s="20" t="s">
        <v>40</v>
      </c>
      <c r="B32" s="29">
        <v>0.03819235</v>
      </c>
      <c r="C32" s="14">
        <v>0.07888733</v>
      </c>
      <c r="D32" s="14">
        <v>0.06120365</v>
      </c>
      <c r="E32" s="14">
        <v>0.06111783</v>
      </c>
      <c r="F32" s="25">
        <v>0.04109124</v>
      </c>
      <c r="G32" s="35">
        <v>0.05942116</v>
      </c>
    </row>
    <row r="33" spans="1:7" ht="12">
      <c r="A33" s="20" t="s">
        <v>41</v>
      </c>
      <c r="B33" s="29">
        <v>0.1772444</v>
      </c>
      <c r="C33" s="14">
        <v>0.1012734</v>
      </c>
      <c r="D33" s="14">
        <v>0.1316304</v>
      </c>
      <c r="E33" s="14">
        <v>0.1324368</v>
      </c>
      <c r="F33" s="25">
        <v>0.1353707</v>
      </c>
      <c r="G33" s="35">
        <v>0.1316297</v>
      </c>
    </row>
    <row r="34" spans="1:7" ht="12">
      <c r="A34" s="21" t="s">
        <v>42</v>
      </c>
      <c r="B34" s="31">
        <v>-0.02301723</v>
      </c>
      <c r="C34" s="16">
        <v>-0.01127411</v>
      </c>
      <c r="D34" s="16">
        <v>0.003549555</v>
      </c>
      <c r="E34" s="16">
        <v>0.01730099</v>
      </c>
      <c r="F34" s="27">
        <v>-0.01183858</v>
      </c>
      <c r="G34" s="37">
        <v>-0.002617885</v>
      </c>
    </row>
    <row r="35" spans="1:7" ht="12.75" thickBot="1">
      <c r="A35" s="22" t="s">
        <v>43</v>
      </c>
      <c r="B35" s="32">
        <v>-0.007314527</v>
      </c>
      <c r="C35" s="17">
        <v>-0.001238113</v>
      </c>
      <c r="D35" s="17">
        <v>-0.00187027</v>
      </c>
      <c r="E35" s="17">
        <v>-0.006103631</v>
      </c>
      <c r="F35" s="28">
        <v>-0.001811409</v>
      </c>
      <c r="G35" s="38">
        <v>-0.003518128</v>
      </c>
    </row>
    <row r="36" spans="1:7" ht="12">
      <c r="A36" s="4" t="s">
        <v>44</v>
      </c>
      <c r="B36" s="3">
        <v>23.03467</v>
      </c>
      <c r="C36" s="3">
        <v>23.03772</v>
      </c>
      <c r="D36" s="3">
        <v>23.04993</v>
      </c>
      <c r="E36" s="3">
        <v>23.05603</v>
      </c>
      <c r="F36" s="3">
        <v>23.06824</v>
      </c>
      <c r="G36" s="3"/>
    </row>
    <row r="37" spans="1:6" ht="12">
      <c r="A37" s="4" t="s">
        <v>45</v>
      </c>
      <c r="B37" s="2">
        <v>-0.3331502</v>
      </c>
      <c r="C37" s="2">
        <v>-0.3107707</v>
      </c>
      <c r="D37" s="2">
        <v>-0.2990723</v>
      </c>
      <c r="E37" s="2">
        <v>-0.2965291</v>
      </c>
      <c r="F37" s="2">
        <v>-0.2878825</v>
      </c>
    </row>
    <row r="38" spans="1:7" ht="12">
      <c r="A38" s="4" t="s">
        <v>53</v>
      </c>
      <c r="B38" s="2">
        <v>-0.0001136305</v>
      </c>
      <c r="C38" s="2">
        <v>-5.884854E-05</v>
      </c>
      <c r="D38" s="2">
        <v>-9.644666E-05</v>
      </c>
      <c r="E38" s="2">
        <v>0.0001883827</v>
      </c>
      <c r="F38" s="2">
        <v>6.335594E-05</v>
      </c>
      <c r="G38" s="2">
        <v>0.000242077</v>
      </c>
    </row>
    <row r="39" spans="1:7" ht="12.75" thickBot="1">
      <c r="A39" s="4" t="s">
        <v>54</v>
      </c>
      <c r="B39" s="2">
        <v>0.0002058563</v>
      </c>
      <c r="C39" s="2">
        <v>-0.0001053676</v>
      </c>
      <c r="D39" s="2">
        <v>-6.584289E-05</v>
      </c>
      <c r="E39" s="2">
        <v>-3.415938E-05</v>
      </c>
      <c r="F39" s="2">
        <v>0.000152683</v>
      </c>
      <c r="G39" s="2">
        <v>0.001171409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3.116388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0.003769</v>
      </c>
      <c r="D4">
        <v>0.00377</v>
      </c>
      <c r="E4">
        <v>0.003772</v>
      </c>
      <c r="F4">
        <v>0.002088</v>
      </c>
      <c r="G4">
        <v>0.011749</v>
      </c>
    </row>
    <row r="5" spans="1:7" ht="12.75">
      <c r="A5" t="s">
        <v>13</v>
      </c>
      <c r="B5">
        <v>6.913325</v>
      </c>
      <c r="C5">
        <v>3.175584</v>
      </c>
      <c r="D5">
        <v>0.542158</v>
      </c>
      <c r="E5">
        <v>-3.718141</v>
      </c>
      <c r="F5">
        <v>-7.547177</v>
      </c>
      <c r="G5">
        <v>6.044314</v>
      </c>
    </row>
    <row r="6" spans="1:7" ht="12.75">
      <c r="A6" t="s">
        <v>14</v>
      </c>
      <c r="B6" s="56">
        <v>68.51589</v>
      </c>
      <c r="C6" s="56">
        <v>34.22313</v>
      </c>
      <c r="D6" s="56">
        <v>56.69133</v>
      </c>
      <c r="E6" s="56">
        <v>-110.6639</v>
      </c>
      <c r="F6" s="56">
        <v>-38.62398</v>
      </c>
      <c r="G6" s="56">
        <v>0.01112644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3.565511</v>
      </c>
      <c r="C8" s="56">
        <v>2.262175</v>
      </c>
      <c r="D8" s="56">
        <v>0.5316845</v>
      </c>
      <c r="E8" s="56">
        <v>-0.1659888</v>
      </c>
      <c r="F8" s="56">
        <v>-1.557224</v>
      </c>
      <c r="G8" s="56">
        <v>0.9411462</v>
      </c>
    </row>
    <row r="9" spans="1:7" ht="12.75">
      <c r="A9" t="s">
        <v>17</v>
      </c>
      <c r="B9" s="56">
        <v>-0.2886217</v>
      </c>
      <c r="C9" s="56">
        <v>0.1084146</v>
      </c>
      <c r="D9" s="56">
        <v>0.3681744</v>
      </c>
      <c r="E9" s="56">
        <v>0.8447881</v>
      </c>
      <c r="F9" s="56">
        <v>-0.9783562</v>
      </c>
      <c r="G9" s="56">
        <v>0.1459043</v>
      </c>
    </row>
    <row r="10" spans="1:7" ht="12.75">
      <c r="A10" t="s">
        <v>18</v>
      </c>
      <c r="B10" s="56">
        <v>-0.3623847</v>
      </c>
      <c r="C10" s="56">
        <v>-0.8210661</v>
      </c>
      <c r="D10" s="56">
        <v>-0.1733354</v>
      </c>
      <c r="E10" s="56">
        <v>-0.05677692</v>
      </c>
      <c r="F10" s="56">
        <v>-1.640031</v>
      </c>
      <c r="G10" s="56">
        <v>-0.5238266</v>
      </c>
    </row>
    <row r="11" spans="1:7" ht="12.75">
      <c r="A11" t="s">
        <v>19</v>
      </c>
      <c r="B11" s="56">
        <v>1.849842</v>
      </c>
      <c r="C11" s="56">
        <v>-0.1778533</v>
      </c>
      <c r="D11" s="56">
        <v>0.2152843</v>
      </c>
      <c r="E11" s="56">
        <v>-0.2983846</v>
      </c>
      <c r="F11" s="56">
        <v>13.55052</v>
      </c>
      <c r="G11" s="56">
        <v>2.010487</v>
      </c>
    </row>
    <row r="12" spans="1:7" ht="12.75">
      <c r="A12" t="s">
        <v>20</v>
      </c>
      <c r="B12" s="56">
        <v>-0.03684347</v>
      </c>
      <c r="C12" s="56">
        <v>-0.1484444</v>
      </c>
      <c r="D12" s="56">
        <v>-0.4044348</v>
      </c>
      <c r="E12" s="56">
        <v>0.06855257</v>
      </c>
      <c r="F12" s="56">
        <v>0.1400397</v>
      </c>
      <c r="G12" s="56">
        <v>-0.1032092</v>
      </c>
    </row>
    <row r="13" spans="1:7" ht="12.75">
      <c r="A13" t="s">
        <v>21</v>
      </c>
      <c r="B13" s="56">
        <v>0.0660905</v>
      </c>
      <c r="C13" s="56">
        <v>0.1145448</v>
      </c>
      <c r="D13" s="56">
        <v>0.1161322</v>
      </c>
      <c r="E13" s="56">
        <v>-0.03508633</v>
      </c>
      <c r="F13" s="56">
        <v>-0.1246945</v>
      </c>
      <c r="G13" s="56">
        <v>0.03999943</v>
      </c>
    </row>
    <row r="14" spans="1:7" ht="12.75">
      <c r="A14" t="s">
        <v>22</v>
      </c>
      <c r="B14" s="56">
        <v>-0.1295527</v>
      </c>
      <c r="C14" s="56">
        <v>-0.003136269</v>
      </c>
      <c r="D14" s="56">
        <v>0.002379926</v>
      </c>
      <c r="E14" s="56">
        <v>0.07500205</v>
      </c>
      <c r="F14" s="56">
        <v>0.1939381</v>
      </c>
      <c r="G14" s="56">
        <v>0.02495073</v>
      </c>
    </row>
    <row r="15" spans="1:7" ht="12.75">
      <c r="A15" t="s">
        <v>23</v>
      </c>
      <c r="B15" s="56">
        <v>-0.4393701</v>
      </c>
      <c r="C15" s="56">
        <v>-0.2483778</v>
      </c>
      <c r="D15" s="56">
        <v>-0.1098514</v>
      </c>
      <c r="E15" s="56">
        <v>-0.1851579</v>
      </c>
      <c r="F15" s="56">
        <v>-0.4330711</v>
      </c>
      <c r="G15" s="56">
        <v>-0.252098</v>
      </c>
    </row>
    <row r="16" spans="1:7" ht="12.75">
      <c r="A16" t="s">
        <v>24</v>
      </c>
      <c r="B16" s="56">
        <v>-0.004108676</v>
      </c>
      <c r="C16" s="56">
        <v>-0.03768125</v>
      </c>
      <c r="D16" s="56">
        <v>-0.04277717</v>
      </c>
      <c r="E16" s="56">
        <v>-0.02010288</v>
      </c>
      <c r="F16" s="56">
        <v>-0.04241559</v>
      </c>
      <c r="G16" s="56">
        <v>-0.03044599</v>
      </c>
    </row>
    <row r="17" spans="1:7" ht="12.75">
      <c r="A17" t="s">
        <v>25</v>
      </c>
      <c r="B17" s="56">
        <v>-0.05288886</v>
      </c>
      <c r="C17" s="56">
        <v>-0.05724842</v>
      </c>
      <c r="D17" s="56">
        <v>-0.05166804</v>
      </c>
      <c r="E17" s="56">
        <v>-0.02581913</v>
      </c>
      <c r="F17" s="56">
        <v>-0.01885274</v>
      </c>
      <c r="G17" s="56">
        <v>-0.04259568</v>
      </c>
    </row>
    <row r="18" spans="1:7" ht="12.75">
      <c r="A18" t="s">
        <v>26</v>
      </c>
      <c r="B18" s="56">
        <v>-0.002215215</v>
      </c>
      <c r="C18" s="56">
        <v>0.01777579</v>
      </c>
      <c r="D18" s="56">
        <v>0.02768831</v>
      </c>
      <c r="E18" s="56">
        <v>0.06165991</v>
      </c>
      <c r="F18" s="56">
        <v>-0.003391461</v>
      </c>
      <c r="G18" s="56">
        <v>0.02500168</v>
      </c>
    </row>
    <row r="19" spans="1:7" ht="12.75">
      <c r="A19" t="s">
        <v>27</v>
      </c>
      <c r="B19" s="56">
        <v>-0.217313</v>
      </c>
      <c r="C19" s="56">
        <v>-0.1893766</v>
      </c>
      <c r="D19" s="56">
        <v>-0.2194174</v>
      </c>
      <c r="E19" s="56">
        <v>-0.2093054</v>
      </c>
      <c r="F19" s="56">
        <v>-0.1667332</v>
      </c>
      <c r="G19" s="56">
        <v>-0.2024331</v>
      </c>
    </row>
    <row r="20" spans="1:7" ht="12.75">
      <c r="A20" t="s">
        <v>28</v>
      </c>
      <c r="B20" s="56">
        <v>0.0002642133</v>
      </c>
      <c r="C20" s="56">
        <v>0.0006896071</v>
      </c>
      <c r="D20" s="56">
        <v>0.0002132847</v>
      </c>
      <c r="E20" s="56">
        <v>-0.002896664</v>
      </c>
      <c r="F20" s="56">
        <v>0.000566264</v>
      </c>
      <c r="G20" s="56">
        <v>-0.0003661738</v>
      </c>
    </row>
    <row r="21" spans="1:7" ht="12.75">
      <c r="A21" t="s">
        <v>29</v>
      </c>
      <c r="B21" s="56">
        <v>-120.1677</v>
      </c>
      <c r="C21" s="56">
        <v>62.20081</v>
      </c>
      <c r="D21" s="56">
        <v>38.79263</v>
      </c>
      <c r="E21" s="56">
        <v>20.91781</v>
      </c>
      <c r="F21" s="56">
        <v>-89.25095</v>
      </c>
      <c r="G21" s="56">
        <v>0.03553694</v>
      </c>
    </row>
    <row r="22" spans="1:7" ht="12.75">
      <c r="A22" t="s">
        <v>30</v>
      </c>
      <c r="B22" s="56">
        <v>138.2753</v>
      </c>
      <c r="C22" s="56">
        <v>63.51254</v>
      </c>
      <c r="D22" s="56">
        <v>10.84316</v>
      </c>
      <c r="E22" s="56">
        <v>-74.36419</v>
      </c>
      <c r="F22" s="56">
        <v>-150.955</v>
      </c>
      <c r="G22" s="56">
        <v>0</v>
      </c>
    </row>
    <row r="23" spans="1:7" ht="12.75">
      <c r="A23" t="s">
        <v>31</v>
      </c>
      <c r="B23" s="56">
        <v>-2.036927</v>
      </c>
      <c r="C23" s="56">
        <v>-4.675975</v>
      </c>
      <c r="D23" s="56">
        <v>-5.678757</v>
      </c>
      <c r="E23" s="56">
        <v>-7.134016</v>
      </c>
      <c r="F23" s="56">
        <v>1.443219</v>
      </c>
      <c r="G23" s="56">
        <v>-4.311507</v>
      </c>
    </row>
    <row r="24" spans="1:7" ht="12.75">
      <c r="A24" t="s">
        <v>32</v>
      </c>
      <c r="B24" s="56">
        <v>-1.530469</v>
      </c>
      <c r="C24" s="56">
        <v>-2.440447</v>
      </c>
      <c r="D24" s="56">
        <v>-0.03270961</v>
      </c>
      <c r="E24" s="56">
        <v>2.562335</v>
      </c>
      <c r="F24" s="56">
        <v>0.06329171</v>
      </c>
      <c r="G24" s="56">
        <v>-0.1912511</v>
      </c>
    </row>
    <row r="25" spans="1:7" ht="12.75">
      <c r="A25" t="s">
        <v>33</v>
      </c>
      <c r="B25" s="56">
        <v>-1.132073</v>
      </c>
      <c r="C25" s="56">
        <v>-1.197308</v>
      </c>
      <c r="D25" s="56">
        <v>-1.577076</v>
      </c>
      <c r="E25" s="56">
        <v>-1.943954</v>
      </c>
      <c r="F25" s="56">
        <v>-2.452719</v>
      </c>
      <c r="G25" s="56">
        <v>-1.626275</v>
      </c>
    </row>
    <row r="26" spans="1:7" ht="12.75">
      <c r="A26" t="s">
        <v>34</v>
      </c>
      <c r="B26" s="56">
        <v>1.034082</v>
      </c>
      <c r="C26" s="56">
        <v>0.5392018</v>
      </c>
      <c r="D26" s="56">
        <v>0.4461225</v>
      </c>
      <c r="E26" s="56">
        <v>0.5964446</v>
      </c>
      <c r="F26" s="56">
        <v>1.426143</v>
      </c>
      <c r="G26" s="56">
        <v>0.720494</v>
      </c>
    </row>
    <row r="27" spans="1:7" ht="12.75">
      <c r="A27" t="s">
        <v>35</v>
      </c>
      <c r="B27" s="56">
        <v>0.1664227</v>
      </c>
      <c r="C27" s="56">
        <v>-0.110462</v>
      </c>
      <c r="D27" s="56">
        <v>0.06179425</v>
      </c>
      <c r="E27" s="56">
        <v>0.08705773</v>
      </c>
      <c r="F27" s="56">
        <v>0.02660746</v>
      </c>
      <c r="G27" s="56">
        <v>0.03690692</v>
      </c>
    </row>
    <row r="28" spans="1:7" ht="12.75">
      <c r="A28" t="s">
        <v>36</v>
      </c>
      <c r="B28" s="56">
        <v>-0.004473301</v>
      </c>
      <c r="C28" s="56">
        <v>0.3722576</v>
      </c>
      <c r="D28" s="56">
        <v>0.2756834</v>
      </c>
      <c r="E28" s="56">
        <v>0.4454601</v>
      </c>
      <c r="F28" s="56">
        <v>0.2587642</v>
      </c>
      <c r="G28" s="56">
        <v>0.2969529</v>
      </c>
    </row>
    <row r="29" spans="1:7" ht="12.75">
      <c r="A29" t="s">
        <v>37</v>
      </c>
      <c r="B29" s="56">
        <v>-0.0006539241</v>
      </c>
      <c r="C29" s="56">
        <v>-0.04987461</v>
      </c>
      <c r="D29" s="56">
        <v>-0.1257626</v>
      </c>
      <c r="E29" s="56">
        <v>-0.08404207</v>
      </c>
      <c r="F29" s="56">
        <v>0.08380257</v>
      </c>
      <c r="G29" s="56">
        <v>-0.051422</v>
      </c>
    </row>
    <row r="30" spans="1:7" ht="12.75">
      <c r="A30" t="s">
        <v>38</v>
      </c>
      <c r="B30" s="56">
        <v>0.06540697</v>
      </c>
      <c r="C30" s="56">
        <v>0.04232566</v>
      </c>
      <c r="D30" s="56">
        <v>0.1400024</v>
      </c>
      <c r="E30" s="56">
        <v>0.04837347</v>
      </c>
      <c r="F30" s="56">
        <v>0.2490251</v>
      </c>
      <c r="G30" s="56">
        <v>0.09815731</v>
      </c>
    </row>
    <row r="31" spans="1:7" ht="12.75">
      <c r="A31" t="s">
        <v>39</v>
      </c>
      <c r="B31" s="56">
        <v>0.03470354</v>
      </c>
      <c r="C31" s="56">
        <v>0.00845279</v>
      </c>
      <c r="D31" s="56">
        <v>0.04090779</v>
      </c>
      <c r="E31" s="56">
        <v>0.06856116</v>
      </c>
      <c r="F31" s="56">
        <v>0.06470614</v>
      </c>
      <c r="G31" s="56">
        <v>0.04202916</v>
      </c>
    </row>
    <row r="32" spans="1:7" ht="12.75">
      <c r="A32" t="s">
        <v>40</v>
      </c>
      <c r="B32" s="56">
        <v>0.03819235</v>
      </c>
      <c r="C32" s="56">
        <v>0.07888733</v>
      </c>
      <c r="D32" s="56">
        <v>0.06120365</v>
      </c>
      <c r="E32" s="56">
        <v>0.06111783</v>
      </c>
      <c r="F32" s="56">
        <v>0.04109124</v>
      </c>
      <c r="G32" s="56">
        <v>0.05942116</v>
      </c>
    </row>
    <row r="33" spans="1:7" ht="12.75">
      <c r="A33" t="s">
        <v>41</v>
      </c>
      <c r="B33" s="56">
        <v>0.1772444</v>
      </c>
      <c r="C33" s="56">
        <v>0.1012734</v>
      </c>
      <c r="D33" s="56">
        <v>0.1316304</v>
      </c>
      <c r="E33" s="56">
        <v>0.1324368</v>
      </c>
      <c r="F33" s="56">
        <v>0.1353707</v>
      </c>
      <c r="G33" s="56">
        <v>0.1316297</v>
      </c>
    </row>
    <row r="34" spans="1:7" ht="12.75">
      <c r="A34" t="s">
        <v>42</v>
      </c>
      <c r="B34" s="56">
        <v>-0.02301723</v>
      </c>
      <c r="C34" s="56">
        <v>-0.01127411</v>
      </c>
      <c r="D34" s="56">
        <v>0.003549555</v>
      </c>
      <c r="E34" s="56">
        <v>0.01730099</v>
      </c>
      <c r="F34" s="56">
        <v>-0.01183858</v>
      </c>
      <c r="G34" s="56">
        <v>-0.002617885</v>
      </c>
    </row>
    <row r="35" spans="1:7" ht="12.75">
      <c r="A35" t="s">
        <v>43</v>
      </c>
      <c r="B35" s="56">
        <v>-0.007314527</v>
      </c>
      <c r="C35" s="56">
        <v>-0.001238113</v>
      </c>
      <c r="D35" s="56">
        <v>-0.00187027</v>
      </c>
      <c r="E35" s="56">
        <v>-0.006103631</v>
      </c>
      <c r="F35" s="56">
        <v>-0.001811409</v>
      </c>
      <c r="G35" s="56">
        <v>-0.003518128</v>
      </c>
    </row>
    <row r="36" spans="1:6" ht="12.75">
      <c r="A36" t="s">
        <v>44</v>
      </c>
      <c r="B36" s="56">
        <v>23.03467</v>
      </c>
      <c r="C36" s="56">
        <v>23.03772</v>
      </c>
      <c r="D36" s="56">
        <v>23.04993</v>
      </c>
      <c r="E36" s="56">
        <v>23.05603</v>
      </c>
      <c r="F36" s="56">
        <v>23.06824</v>
      </c>
    </row>
    <row r="37" spans="1:6" ht="12.75">
      <c r="A37" t="s">
        <v>45</v>
      </c>
      <c r="B37" s="56">
        <v>-0.3331502</v>
      </c>
      <c r="C37" s="56">
        <v>-0.3107707</v>
      </c>
      <c r="D37" s="56">
        <v>-0.2990723</v>
      </c>
      <c r="E37" s="56">
        <v>-0.2965291</v>
      </c>
      <c r="F37" s="56">
        <v>-0.2878825</v>
      </c>
    </row>
    <row r="38" spans="1:7" ht="12.75">
      <c r="A38" t="s">
        <v>55</v>
      </c>
      <c r="B38" s="56">
        <v>-0.0001136305</v>
      </c>
      <c r="C38" s="56">
        <v>-5.884854E-05</v>
      </c>
      <c r="D38" s="56">
        <v>-9.644666E-05</v>
      </c>
      <c r="E38" s="56">
        <v>0.0001883827</v>
      </c>
      <c r="F38" s="56">
        <v>6.335594E-05</v>
      </c>
      <c r="G38" s="56">
        <v>0.000242077</v>
      </c>
    </row>
    <row r="39" spans="1:7" ht="12.75">
      <c r="A39" t="s">
        <v>56</v>
      </c>
      <c r="B39" s="56">
        <v>0.0002058563</v>
      </c>
      <c r="C39" s="56">
        <v>-0.0001053676</v>
      </c>
      <c r="D39" s="56">
        <v>-6.584289E-05</v>
      </c>
      <c r="E39" s="56">
        <v>-3.415938E-05</v>
      </c>
      <c r="F39" s="56">
        <v>0.000152683</v>
      </c>
      <c r="G39" s="56">
        <v>0.001171409</v>
      </c>
    </row>
    <row r="40" spans="2:5" ht="12.75">
      <c r="B40" t="s">
        <v>46</v>
      </c>
      <c r="C40" t="s">
        <v>47</v>
      </c>
      <c r="D40" t="s">
        <v>48</v>
      </c>
      <c r="E40">
        <v>3.116388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-0.0001136305285658343</v>
      </c>
      <c r="C50">
        <f>-0.017/(C7*C7+C22*C22)*(C21*C22+C6*C7)</f>
        <v>-5.884853748618139E-05</v>
      </c>
      <c r="D50">
        <f>-0.017/(D7*D7+D22*D22)*(D21*D22+D6*D7)</f>
        <v>-9.644665550165955E-05</v>
      </c>
      <c r="E50">
        <f>-0.017/(E7*E7+E22*E22)*(E21*E22+E6*E7)</f>
        <v>0.00018838265349708613</v>
      </c>
      <c r="F50">
        <f>-0.017/(F7*F7+F22*F22)*(F21*F22+F6*F7)</f>
        <v>6.335593970424479E-05</v>
      </c>
      <c r="G50">
        <f>(B50*B$4+C50*C$4+D50*D$4+E50*E$4+F50*F$4)/SUM(B$4:F$4)</f>
        <v>-3.0554456420066737E-08</v>
      </c>
    </row>
    <row r="51" spans="1:7" ht="12.75">
      <c r="A51" t="s">
        <v>59</v>
      </c>
      <c r="B51">
        <f>-0.017/(B7*B7+B22*B22)*(B21*B7-B6*B22)</f>
        <v>0.00020585631954265997</v>
      </c>
      <c r="C51">
        <f>-0.017/(C7*C7+C22*C22)*(C21*C7-C6*C22)</f>
        <v>-0.00010536761499089673</v>
      </c>
      <c r="D51">
        <f>-0.017/(D7*D7+D22*D22)*(D21*D7-D6*D22)</f>
        <v>-6.584289234829307E-05</v>
      </c>
      <c r="E51">
        <f>-0.017/(E7*E7+E22*E22)*(E21*E7-E6*E22)</f>
        <v>-3.415938465626385E-05</v>
      </c>
      <c r="F51">
        <f>-0.017/(F7*F7+F22*F22)*(F21*F7-F6*F22)</f>
        <v>0.00015268300458780542</v>
      </c>
      <c r="G51">
        <f>(B51*B$4+C51*C$4+D51*D$4+E51*E$4+F51*F$4)/SUM(B$4:F$4)</f>
        <v>7.587283785815271E-07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10000.001666281865</v>
      </c>
      <c r="C62">
        <f>C7+(2/0.017)*(C8*C50-C23*C51)</f>
        <v>9999.926373879554</v>
      </c>
      <c r="D62">
        <f>D7+(2/0.017)*(D8*D50-D23*D51)</f>
        <v>9999.949978237926</v>
      </c>
      <c r="E62">
        <f>E7+(2/0.017)*(E8*E50-E23*E51)</f>
        <v>9999.967651410909</v>
      </c>
      <c r="F62">
        <f>F7+(2/0.017)*(F8*F50-F23*F51)</f>
        <v>9999.962468893758</v>
      </c>
    </row>
    <row r="63" spans="1:6" ht="12.75">
      <c r="A63" t="s">
        <v>67</v>
      </c>
      <c r="B63">
        <f>B8+(3/0.017)*(B9*B50-B24*B51)</f>
        <v>3.6268968150307126</v>
      </c>
      <c r="C63">
        <f>C8+(3/0.017)*(C9*C50-C24*C51)</f>
        <v>2.2156707434316756</v>
      </c>
      <c r="D63">
        <f>D8+(3/0.017)*(D9*D50-D24*D51)</f>
        <v>0.5250381085556504</v>
      </c>
      <c r="E63">
        <f>E8+(3/0.017)*(E9*E50-E24*E51)</f>
        <v>-0.12245858632871123</v>
      </c>
      <c r="F63">
        <f>F8+(3/0.017)*(F9*F50-F24*F51)</f>
        <v>-1.569867807917313</v>
      </c>
    </row>
    <row r="64" spans="1:6" ht="12.75">
      <c r="A64" t="s">
        <v>68</v>
      </c>
      <c r="B64">
        <f>B9+(4/0.017)*(B10*B50-B25*B51)</f>
        <v>-0.22409879500263785</v>
      </c>
      <c r="C64">
        <f>C9+(4/0.017)*(C10*C50-C25*C51)</f>
        <v>0.0900995531282264</v>
      </c>
      <c r="D64">
        <f>D9+(4/0.017)*(D10*D50-D25*D51)</f>
        <v>0.34767519395693314</v>
      </c>
      <c r="E64">
        <f>E9+(4/0.017)*(E10*E50-E25*E51)</f>
        <v>0.8266469095795119</v>
      </c>
      <c r="F64">
        <f>F9+(4/0.017)*(F10*F50-F25*F51)</f>
        <v>-0.9146896585457635</v>
      </c>
    </row>
    <row r="65" spans="1:6" ht="12.75">
      <c r="A65" t="s">
        <v>69</v>
      </c>
      <c r="B65">
        <f>B10+(5/0.017)*(B11*B50-B26*B51)</f>
        <v>-0.48681729966135084</v>
      </c>
      <c r="C65">
        <f>C10+(5/0.017)*(C11*C50-C26*C51)</f>
        <v>-0.8012776252185619</v>
      </c>
      <c r="D65">
        <f>D10+(5/0.017)*(D11*D50-D26*D51)</f>
        <v>-0.17080288675746017</v>
      </c>
      <c r="E65">
        <f>E10+(5/0.017)*(E11*E50-E26*E51)</f>
        <v>-0.067317008880328</v>
      </c>
      <c r="F65">
        <f>F10+(5/0.017)*(F11*F50-F26*F51)</f>
        <v>-1.4515727265090304</v>
      </c>
    </row>
    <row r="66" spans="1:6" ht="12.75">
      <c r="A66" t="s">
        <v>70</v>
      </c>
      <c r="B66">
        <f>B11+(6/0.017)*(B12*B50-B27*B51)</f>
        <v>1.839228133574099</v>
      </c>
      <c r="C66">
        <f>C11+(6/0.017)*(C12*C50-C27*C51)</f>
        <v>-0.17887802293498026</v>
      </c>
      <c r="D66">
        <f>D11+(6/0.017)*(D12*D50-D27*D51)</f>
        <v>0.23048727505140335</v>
      </c>
      <c r="E66">
        <f>E11+(6/0.017)*(E12*E50-E27*E51)</f>
        <v>-0.29277708699046495</v>
      </c>
      <c r="F66">
        <f>F11+(6/0.017)*(F12*F50-F27*F51)</f>
        <v>13.552217590536054</v>
      </c>
    </row>
    <row r="67" spans="1:6" ht="12.75">
      <c r="A67" t="s">
        <v>71</v>
      </c>
      <c r="B67">
        <f>B12+(7/0.017)*(B13*B50-B28*B51)</f>
        <v>-0.03955660459863509</v>
      </c>
      <c r="C67">
        <f>C12+(7/0.017)*(C13*C50-C28*C51)</f>
        <v>-0.13506900525746374</v>
      </c>
      <c r="D67">
        <f>D12+(7/0.017)*(D13*D50-D28*D51)</f>
        <v>-0.4015725287649099</v>
      </c>
      <c r="E67">
        <f>E12+(7/0.017)*(E13*E50-E28*E51)</f>
        <v>0.07209662345331196</v>
      </c>
      <c r="F67">
        <f>F12+(7/0.017)*(F13*F50-F28*F51)</f>
        <v>0.12051833356973674</v>
      </c>
    </row>
    <row r="68" spans="1:6" ht="12.75">
      <c r="A68" t="s">
        <v>72</v>
      </c>
      <c r="B68">
        <f>B13+(8/0.017)*(B14*B50-B29*B51)</f>
        <v>0.07308144408781986</v>
      </c>
      <c r="C68">
        <f>C13+(8/0.017)*(C14*C50-C29*C51)</f>
        <v>0.11215863347741747</v>
      </c>
      <c r="D68">
        <f>D13+(8/0.017)*(D14*D50-D29*D51)</f>
        <v>0.11212744271233747</v>
      </c>
      <c r="E68">
        <f>E13+(8/0.017)*(E14*E50-E29*E51)</f>
        <v>-0.029788325388102364</v>
      </c>
      <c r="F68">
        <f>F13+(8/0.017)*(F14*F50-F29*F51)</f>
        <v>-0.12493360475756428</v>
      </c>
    </row>
    <row r="69" spans="1:6" ht="12.75">
      <c r="A69" t="s">
        <v>73</v>
      </c>
      <c r="B69">
        <f>B14+(9/0.017)*(B15*B50-B30*B51)</f>
        <v>-0.11024959604461901</v>
      </c>
      <c r="C69">
        <f>C14+(9/0.017)*(C15*C50-C30*C51)</f>
        <v>0.006963014358256338</v>
      </c>
      <c r="D69">
        <f>D14+(9/0.017)*(D15*D50-D30*D51)</f>
        <v>0.012869141750288176</v>
      </c>
      <c r="E69">
        <f>E14+(9/0.017)*(E15*E50-E30*E51)</f>
        <v>0.0574106878269683</v>
      </c>
      <c r="F69">
        <f>F14+(9/0.017)*(F15*F50-F30*F51)</f>
        <v>0.15928305630204312</v>
      </c>
    </row>
    <row r="70" spans="1:6" ht="12.75">
      <c r="A70" t="s">
        <v>74</v>
      </c>
      <c r="B70">
        <f>B15+(10/0.017)*(B16*B50-B31*B51)</f>
        <v>-0.4432977894081857</v>
      </c>
      <c r="C70">
        <f>C15+(10/0.017)*(C16*C50-C31*C51)</f>
        <v>-0.2465494842497235</v>
      </c>
      <c r="D70">
        <f>D15+(10/0.017)*(D16*D50-D31*D51)</f>
        <v>-0.10584010459323383</v>
      </c>
      <c r="E70">
        <f>E15+(10/0.017)*(E16*E50-E31*E51)</f>
        <v>-0.18600791578847872</v>
      </c>
      <c r="F70">
        <f>F15+(10/0.017)*(F16*F50-F31*F51)</f>
        <v>-0.4404633396664936</v>
      </c>
    </row>
    <row r="71" spans="1:6" ht="12.75">
      <c r="A71" t="s">
        <v>75</v>
      </c>
      <c r="B71">
        <f>B16+(11/0.017)*(B17*B50-B32*B51)</f>
        <v>-0.00530725378676751</v>
      </c>
      <c r="C71">
        <f>C16+(11/0.017)*(C17*C50-C32*C51)</f>
        <v>-0.030122855196444753</v>
      </c>
      <c r="D71">
        <f>D16+(11/0.017)*(D17*D50-D32*D51)</f>
        <v>-0.03694520618125975</v>
      </c>
      <c r="E71">
        <f>E16+(11/0.017)*(E17*E50-E32*E51)</f>
        <v>-0.021899198606862406</v>
      </c>
      <c r="F71">
        <f>F16+(11/0.017)*(F17*F50-F32*F51)</f>
        <v>-0.04724806279326604</v>
      </c>
    </row>
    <row r="72" spans="1:6" ht="12.75">
      <c r="A72" t="s">
        <v>76</v>
      </c>
      <c r="B72">
        <f>B17+(12/0.017)*(B18*B50-B33*B51)</f>
        <v>-0.07846662267685417</v>
      </c>
      <c r="C72">
        <f>C17+(12/0.017)*(C18*C50-C33*C51)</f>
        <v>-0.050454403028806404</v>
      </c>
      <c r="D72">
        <f>D17+(12/0.017)*(D18*D50-D33*D51)</f>
        <v>-0.04743522962755087</v>
      </c>
      <c r="E72">
        <f>E17+(12/0.017)*(E18*E50-E33*E51)</f>
        <v>-0.014426459138327389</v>
      </c>
      <c r="F72">
        <f>F17+(12/0.017)*(F18*F50-F33*F51)</f>
        <v>-0.03359415722902098</v>
      </c>
    </row>
    <row r="73" spans="1:6" ht="12.75">
      <c r="A73" t="s">
        <v>77</v>
      </c>
      <c r="B73">
        <f>B18+(13/0.017)*(B19*B50-B34*B51)</f>
        <v>0.02029132811795427</v>
      </c>
      <c r="C73">
        <f>C18+(13/0.017)*(C19*C50-C34*C51)</f>
        <v>0.025389668129963957</v>
      </c>
      <c r="D73">
        <f>D18+(13/0.017)*(D19*D50-D34*D51)</f>
        <v>0.04404979444917938</v>
      </c>
      <c r="E73">
        <f>E18+(13/0.017)*(E19*E50-E34*E51)</f>
        <v>0.03195986875752807</v>
      </c>
      <c r="F73">
        <f>F18+(13/0.017)*(F19*F50-F34*F51)</f>
        <v>-0.010087216989338524</v>
      </c>
    </row>
    <row r="74" spans="1:6" ht="12.75">
      <c r="A74" t="s">
        <v>78</v>
      </c>
      <c r="B74">
        <f>B19+(14/0.017)*(B20*B50-B35*B51)</f>
        <v>-0.21609770207372048</v>
      </c>
      <c r="C74">
        <f>C19+(14/0.017)*(C20*C50-C35*C51)</f>
        <v>-0.18951745596261416</v>
      </c>
      <c r="D74">
        <f>D19+(14/0.017)*(D20*D50-D35*D51)</f>
        <v>-0.21953575318538807</v>
      </c>
      <c r="E74">
        <f>E19+(14/0.017)*(E20*E50-E35*E51)</f>
        <v>-0.2099264873774316</v>
      </c>
      <c r="F74">
        <f>F19+(14/0.017)*(F20*F50-F35*F51)</f>
        <v>-0.16647589024758983</v>
      </c>
    </row>
    <row r="75" spans="1:6" ht="12.75">
      <c r="A75" t="s">
        <v>79</v>
      </c>
      <c r="B75" s="56">
        <f>B20</f>
        <v>0.0002642133</v>
      </c>
      <c r="C75" s="56">
        <f>C20</f>
        <v>0.0006896071</v>
      </c>
      <c r="D75" s="56">
        <f>D20</f>
        <v>0.0002132847</v>
      </c>
      <c r="E75" s="56">
        <f>E20</f>
        <v>-0.002896664</v>
      </c>
      <c r="F75" s="56">
        <f>F20</f>
        <v>0.000566264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138.38888118393044</v>
      </c>
      <c r="C82">
        <f>C22+(2/0.017)*(C8*C51+C23*C50)</f>
        <v>63.516871094779994</v>
      </c>
      <c r="D82">
        <f>D22+(2/0.017)*(D8*D51+D23*D50)</f>
        <v>10.90347640879528</v>
      </c>
      <c r="E82">
        <f>E22+(2/0.017)*(E8*E51+E23*E50)</f>
        <v>-74.52163173987091</v>
      </c>
      <c r="F82">
        <f>F22+(2/0.017)*(F8*F51+F23*F50)</f>
        <v>-150.9722147227285</v>
      </c>
    </row>
    <row r="83" spans="1:6" ht="12.75">
      <c r="A83" t="s">
        <v>82</v>
      </c>
      <c r="B83">
        <f>B23+(3/0.017)*(B9*B51+B24*B50)</f>
        <v>-2.0167222822609157</v>
      </c>
      <c r="C83">
        <f>C23+(3/0.017)*(C9*C51+C24*C50)</f>
        <v>-4.652646761953468</v>
      </c>
      <c r="D83">
        <f>D23+(3/0.017)*(D9*D51+D24*D50)</f>
        <v>-5.682478223805412</v>
      </c>
      <c r="E83">
        <f>E23+(3/0.017)*(E9*E51+E24*E50)</f>
        <v>-7.053926230919849</v>
      </c>
      <c r="F83">
        <f>F23+(3/0.017)*(F9*F51+F24*F50)</f>
        <v>1.417565742633429</v>
      </c>
    </row>
    <row r="84" spans="1:6" ht="12.75">
      <c r="A84" t="s">
        <v>83</v>
      </c>
      <c r="B84">
        <f>B24+(4/0.017)*(B10*B51+B25*B50)</f>
        <v>-1.5177539711142263</v>
      </c>
      <c r="C84">
        <f>C24+(4/0.017)*(C10*C51+C25*C50)</f>
        <v>-2.403512034958263</v>
      </c>
      <c r="D84">
        <f>D24+(4/0.017)*(D10*D51+D25*D50)</f>
        <v>0.005764886412772598</v>
      </c>
      <c r="E84">
        <f>E24+(4/0.017)*(E10*E51+E25*E50)</f>
        <v>2.4766249416126125</v>
      </c>
      <c r="F84">
        <f>F24+(4/0.017)*(F10*F51+F25*F50)</f>
        <v>-0.032190449475905575</v>
      </c>
    </row>
    <row r="85" spans="1:6" ht="12.75">
      <c r="A85" t="s">
        <v>84</v>
      </c>
      <c r="B85">
        <f>B25+(5/0.017)*(B11*B51+B26*B50)</f>
        <v>-1.0546322995249948</v>
      </c>
      <c r="C85">
        <f>C25+(5/0.017)*(C11*C51+C26*C50)</f>
        <v>-1.20112895861784</v>
      </c>
      <c r="D85">
        <f>D25+(5/0.017)*(D11*D51+D26*D50)</f>
        <v>-1.593900107075946</v>
      </c>
      <c r="E85">
        <f>E25+(5/0.017)*(E11*E51+E26*E50)</f>
        <v>-1.9079091615473782</v>
      </c>
      <c r="F85">
        <f>F25+(5/0.017)*(F11*F51+F26*F50)</f>
        <v>-1.8176340772809474</v>
      </c>
    </row>
    <row r="86" spans="1:6" ht="12.75">
      <c r="A86" t="s">
        <v>85</v>
      </c>
      <c r="B86">
        <f>B26+(6/0.017)*(B12*B51+B27*B50)</f>
        <v>1.0247307668824468</v>
      </c>
      <c r="C86">
        <f>C26+(6/0.017)*(C12*C51+C27*C50)</f>
        <v>0.547016538659254</v>
      </c>
      <c r="D86">
        <f>D26+(6/0.017)*(D12*D51+D27*D50)</f>
        <v>0.45341754997290706</v>
      </c>
      <c r="E86">
        <f>E26+(6/0.017)*(E12*E51+E27*E50)</f>
        <v>0.6014064067918921</v>
      </c>
      <c r="F86">
        <f>F26+(6/0.017)*(F12*F51+F27*F50)</f>
        <v>1.4342844433373003</v>
      </c>
    </row>
    <row r="87" spans="1:6" ht="12.75">
      <c r="A87" t="s">
        <v>86</v>
      </c>
      <c r="B87">
        <f>B27+(7/0.017)*(B13*B51+B28*B50)</f>
        <v>0.1722341208533287</v>
      </c>
      <c r="C87">
        <f>C27+(7/0.017)*(C13*C51+C28*C50)</f>
        <v>-0.12445217023506332</v>
      </c>
      <c r="D87">
        <f>D27+(7/0.017)*(D13*D51+D28*D50)</f>
        <v>0.04769739394407785</v>
      </c>
      <c r="E87">
        <f>E27+(7/0.017)*(E13*E51+E28*E50)</f>
        <v>0.12210528186788633</v>
      </c>
      <c r="F87">
        <f>F27+(7/0.017)*(F13*F51+F28*F50)</f>
        <v>0.025518555703570662</v>
      </c>
    </row>
    <row r="88" spans="1:6" ht="12.75">
      <c r="A88" t="s">
        <v>87</v>
      </c>
      <c r="B88">
        <f>B28+(8/0.017)*(B14*B51+B29*B50)</f>
        <v>-0.016988565125971494</v>
      </c>
      <c r="C88">
        <f>C28+(8/0.017)*(C14*C51+C29*C50)</f>
        <v>0.373794310136797</v>
      </c>
      <c r="D88">
        <f>D28+(8/0.017)*(D14*D51+D29*D50)</f>
        <v>0.28131760279801327</v>
      </c>
      <c r="E88">
        <f>E28+(8/0.017)*(E14*E51+E29*E50)</f>
        <v>0.43680405669273126</v>
      </c>
      <c r="F88">
        <f>F28+(8/0.017)*(F14*F51+F29*F50)</f>
        <v>0.2751973493571911</v>
      </c>
    </row>
    <row r="89" spans="1:6" ht="12.75">
      <c r="A89" t="s">
        <v>88</v>
      </c>
      <c r="B89">
        <f>B29+(9/0.017)*(B15*B51+B30*B50)</f>
        <v>-0.05247239836380713</v>
      </c>
      <c r="C89">
        <f>C29+(9/0.017)*(C15*C51+C30*C50)</f>
        <v>-0.03733804771047428</v>
      </c>
      <c r="D89">
        <f>D29+(9/0.017)*(D15*D51+D30*D50)</f>
        <v>-0.12908192141407449</v>
      </c>
      <c r="E89">
        <f>E29+(9/0.017)*(E15*E51+E30*E50)</f>
        <v>-0.07586922158286061</v>
      </c>
      <c r="F89">
        <f>F29+(9/0.017)*(F15*F51+F30*F50)</f>
        <v>0.0571491348382752</v>
      </c>
    </row>
    <row r="90" spans="1:6" ht="12.75">
      <c r="A90" t="s">
        <v>89</v>
      </c>
      <c r="B90">
        <f>B30+(10/0.017)*(B16*B51+B31*B50)</f>
        <v>0.06258980616890657</v>
      </c>
      <c r="C90">
        <f>C30+(10/0.017)*(C16*C51+C31*C50)</f>
        <v>0.0443685712430576</v>
      </c>
      <c r="D90">
        <f>D30+(10/0.017)*(D16*D51+D31*D50)</f>
        <v>0.13933837239400612</v>
      </c>
      <c r="E90">
        <f>E30+(10/0.017)*(E16*E51+E31*E50)</f>
        <v>0.056374902504857057</v>
      </c>
      <c r="F90">
        <f>F30+(10/0.017)*(F16*F51+F31*F50)</f>
        <v>0.24762708740104114</v>
      </c>
    </row>
    <row r="91" spans="1:6" ht="12.75">
      <c r="A91" t="s">
        <v>90</v>
      </c>
      <c r="B91">
        <f>B31+(11/0.017)*(B17*B51+B32*B50)</f>
        <v>0.024850566305714007</v>
      </c>
      <c r="C91">
        <f>C31+(11/0.017)*(C17*C51+C32*C50)</f>
        <v>0.00935202413457537</v>
      </c>
      <c r="D91">
        <f>D31+(11/0.017)*(D17*D51+D32*D50)</f>
        <v>0.03928955143142969</v>
      </c>
      <c r="E91">
        <f>E31+(11/0.017)*(E17*E51+E32*E50)</f>
        <v>0.0765817806135284</v>
      </c>
      <c r="F91">
        <f>F31+(11/0.017)*(F17*F51+F32*F50)</f>
        <v>0.06452812191146466</v>
      </c>
    </row>
    <row r="92" spans="1:6" ht="12.75">
      <c r="A92" t="s">
        <v>91</v>
      </c>
      <c r="B92">
        <f>B32+(12/0.017)*(B18*B51+B33*B50)</f>
        <v>0.02365372115466128</v>
      </c>
      <c r="C92">
        <f>C32+(12/0.017)*(C18*C51+C33*C50)</f>
        <v>0.07335830594837736</v>
      </c>
      <c r="D92">
        <f>D32+(12/0.017)*(D18*D51+D33*D50)</f>
        <v>0.05095537452448343</v>
      </c>
      <c r="E92">
        <f>E32+(12/0.017)*(E18*E51+E33*E50)</f>
        <v>0.07724196968548397</v>
      </c>
      <c r="F92">
        <f>F32+(12/0.017)*(F18*F51+F33*F50)</f>
        <v>0.046779747848116976</v>
      </c>
    </row>
    <row r="93" spans="1:6" ht="12.75">
      <c r="A93" t="s">
        <v>92</v>
      </c>
      <c r="B93">
        <f>B33+(13/0.017)*(B19*B51+B34*B50)</f>
        <v>0.14503514549113028</v>
      </c>
      <c r="C93">
        <f>C33+(13/0.017)*(C19*C51+C34*C50)</f>
        <v>0.11703981954744494</v>
      </c>
      <c r="D93">
        <f>D33+(13/0.017)*(D19*D51+D34*D50)</f>
        <v>0.142416372706503</v>
      </c>
      <c r="E93">
        <f>E33+(13/0.017)*(E19*E51+E34*E50)</f>
        <v>0.1403965853503692</v>
      </c>
      <c r="F93">
        <f>F33+(13/0.017)*(F19*F51+F34*F50)</f>
        <v>0.11532976976966804</v>
      </c>
    </row>
    <row r="94" spans="1:6" ht="12.75">
      <c r="A94" t="s">
        <v>93</v>
      </c>
      <c r="B94">
        <f>B34+(14/0.017)*(B20*B51+B35*B50)</f>
        <v>-0.02228795884386835</v>
      </c>
      <c r="C94">
        <f>C34+(14/0.017)*(C20*C51+C35*C50)</f>
        <v>-0.011273946213271309</v>
      </c>
      <c r="D94">
        <f>D34+(14/0.017)*(D20*D51+D35*D50)</f>
        <v>0.0036865392392828418</v>
      </c>
      <c r="E94">
        <f>E34+(14/0.017)*(E20*E51+E35*E50)</f>
        <v>0.016435567693216722</v>
      </c>
      <c r="F94">
        <f>F34+(14/0.017)*(F20*F51+F35*F50)</f>
        <v>-0.01186188969568432</v>
      </c>
    </row>
    <row r="95" spans="1:6" ht="12.75">
      <c r="A95" t="s">
        <v>94</v>
      </c>
      <c r="B95" s="56">
        <f>B35</f>
        <v>-0.007314527</v>
      </c>
      <c r="C95" s="56">
        <f>C35</f>
        <v>-0.001238113</v>
      </c>
      <c r="D95" s="56">
        <f>D35</f>
        <v>-0.00187027</v>
      </c>
      <c r="E95" s="56">
        <f>E35</f>
        <v>-0.006103631</v>
      </c>
      <c r="F95" s="56">
        <f>F35</f>
        <v>-0.001811409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3.6268962106875744</v>
      </c>
      <c r="C103">
        <f>C63*10000/C62</f>
        <v>2.215687056675886</v>
      </c>
      <c r="D103">
        <f>D63*10000/D62</f>
        <v>0.5250407349019224</v>
      </c>
      <c r="E103">
        <f>E63*10000/E62</f>
        <v>-0.12245898246624166</v>
      </c>
      <c r="F103">
        <f>F63*10000/F62</f>
        <v>-1.5698736998269742</v>
      </c>
      <c r="G103">
        <f>AVERAGE(C103:E103)</f>
        <v>0.8727562697038556</v>
      </c>
      <c r="H103">
        <f>STDEV(C103:E103)</f>
        <v>1.2072329083262894</v>
      </c>
      <c r="I103">
        <f>(B103*B4+C103*C4+D103*D4+E103*E4+F103*F4)/SUM(B4:F4)</f>
        <v>0.9460444775257564</v>
      </c>
      <c r="K103">
        <f>(LN(H103)+LN(H123))/2-LN(K114*K115^3)</f>
        <v>-3.6912792796124574</v>
      </c>
    </row>
    <row r="104" spans="1:11" ht="12.75">
      <c r="A104" t="s">
        <v>68</v>
      </c>
      <c r="B104">
        <f>B64*10000/B62</f>
        <v>-0.22409875766146828</v>
      </c>
      <c r="C104">
        <f>C64*10000/C62</f>
        <v>0.09010021650116563</v>
      </c>
      <c r="D104">
        <f>D64*10000/D62</f>
        <v>0.34767693309821573</v>
      </c>
      <c r="E104">
        <f>E64*10000/E62</f>
        <v>0.8266495836742823</v>
      </c>
      <c r="F104">
        <f>F64*10000/F62</f>
        <v>-0.914693091490123</v>
      </c>
      <c r="G104">
        <f>AVERAGE(C104:E104)</f>
        <v>0.42147557775788785</v>
      </c>
      <c r="H104">
        <f>STDEV(C104:E104)</f>
        <v>0.3737792430512736</v>
      </c>
      <c r="I104">
        <f>(B104*B4+C104*C4+D104*D4+E104*E4+F104*F4)/SUM(B4:F4)</f>
        <v>0.14996927873314503</v>
      </c>
      <c r="K104">
        <f>(LN(H104)+LN(H124))/2-LN(K114*K115^4)</f>
        <v>-3.333253685691843</v>
      </c>
    </row>
    <row r="105" spans="1:11" ht="12.75">
      <c r="A105" t="s">
        <v>69</v>
      </c>
      <c r="B105">
        <f>B65*10000/B62</f>
        <v>-0.4868172185438805</v>
      </c>
      <c r="C105">
        <f>C65*10000/C62</f>
        <v>-0.8012835247582925</v>
      </c>
      <c r="D105">
        <f>D65*10000/D62</f>
        <v>-0.17080374114787028</v>
      </c>
      <c r="E105">
        <f>E65*10000/E62</f>
        <v>-0.06731722664205834</v>
      </c>
      <c r="F105">
        <f>F65*10000/F62</f>
        <v>-1.4515781744424987</v>
      </c>
      <c r="G105">
        <f>AVERAGE(C105:E105)</f>
        <v>-0.34646816418274035</v>
      </c>
      <c r="H105">
        <f>STDEV(C105:E105)</f>
        <v>0.3972658100475581</v>
      </c>
      <c r="I105">
        <f>(B105*B4+C105*C4+D105*D4+E105*E4+F105*F4)/SUM(B4:F4)</f>
        <v>-0.5139995278681389</v>
      </c>
      <c r="K105">
        <f>(LN(H105)+LN(H125))/2-LN(K114*K115^5)</f>
        <v>-3.6765601361141185</v>
      </c>
    </row>
    <row r="106" spans="1:11" ht="12.75">
      <c r="A106" t="s">
        <v>70</v>
      </c>
      <c r="B106">
        <f>B66*10000/B62</f>
        <v>1.8392278271069016</v>
      </c>
      <c r="C106">
        <f>C66*10000/C62</f>
        <v>-0.17887933995416314</v>
      </c>
      <c r="D106">
        <f>D66*10000/D62</f>
        <v>0.23048842799513397</v>
      </c>
      <c r="E106">
        <f>E66*10000/E62</f>
        <v>-0.29277803408609687</v>
      </c>
      <c r="F106">
        <f>F66*10000/F62</f>
        <v>13.55226845369877</v>
      </c>
      <c r="G106">
        <f>AVERAGE(C106:E106)</f>
        <v>-0.08038964868170868</v>
      </c>
      <c r="H106">
        <f>STDEV(C106:E106)</f>
        <v>0.27518559564403</v>
      </c>
      <c r="I106">
        <f>(B106*B4+C106*C4+D106*D4+E106*E4+F106*F4)/SUM(B4:F4)</f>
        <v>2.014332126845195</v>
      </c>
      <c r="K106">
        <f>(LN(H106)+LN(H126))/2-LN(K114*K115^6)</f>
        <v>-4.045867046494454</v>
      </c>
    </row>
    <row r="107" spans="1:11" ht="12.75">
      <c r="A107" t="s">
        <v>71</v>
      </c>
      <c r="B107">
        <f>B67*10000/B62</f>
        <v>-0.0395565980073909</v>
      </c>
      <c r="C107">
        <f>C67*10000/C62</f>
        <v>-0.13506999972547057</v>
      </c>
      <c r="D107">
        <f>D67*10000/D62</f>
        <v>-0.4015745375115069</v>
      </c>
      <c r="E107">
        <f>E67*10000/E62</f>
        <v>0.07209685667647109</v>
      </c>
      <c r="F107">
        <f>F67*10000/F62</f>
        <v>0.12051878589007246</v>
      </c>
      <c r="G107">
        <f>AVERAGE(C107:E107)</f>
        <v>-0.15484922685350214</v>
      </c>
      <c r="H107">
        <f>STDEV(C107:E107)</f>
        <v>0.23745433410938702</v>
      </c>
      <c r="I107">
        <f>(B107*B4+C107*C4+D107*D4+E107*E4+F107*F4)/SUM(B4:F4)</f>
        <v>-0.1014241971113879</v>
      </c>
      <c r="K107">
        <f>(LN(H107)+LN(H127))/2-LN(K114*K115^7)</f>
        <v>-3.2660753493402814</v>
      </c>
    </row>
    <row r="108" spans="1:9" ht="12.75">
      <c r="A108" t="s">
        <v>72</v>
      </c>
      <c r="B108">
        <f>B68*10000/B62</f>
        <v>0.07308143191039339</v>
      </c>
      <c r="C108">
        <f>C68*10000/C62</f>
        <v>0.11215945926400316</v>
      </c>
      <c r="D108">
        <f>D68*10000/D62</f>
        <v>0.11212800359636925</v>
      </c>
      <c r="E108">
        <f>E68*10000/E62</f>
        <v>-0.029788421749443846</v>
      </c>
      <c r="F108">
        <f>F68*10000/F62</f>
        <v>-0.12493407364896342</v>
      </c>
      <c r="G108">
        <f>AVERAGE(C108:E108)</f>
        <v>0.06483301370364285</v>
      </c>
      <c r="H108">
        <f>STDEV(C108:E108)</f>
        <v>0.08194456835426461</v>
      </c>
      <c r="I108">
        <f>(B108*B4+C108*C4+D108*D4+E108*E4+F108*F4)/SUM(B4:F4)</f>
        <v>0.04072513583145032</v>
      </c>
    </row>
    <row r="109" spans="1:9" ht="12.75">
      <c r="A109" t="s">
        <v>73</v>
      </c>
      <c r="B109">
        <f>B69*10000/B62</f>
        <v>-0.11024957767393181</v>
      </c>
      <c r="C109">
        <f>C69*10000/C62</f>
        <v>0.0069630656246071725</v>
      </c>
      <c r="D109">
        <f>D69*10000/D62</f>
        <v>0.012869206124324859</v>
      </c>
      <c r="E109">
        <f>E69*10000/E62</f>
        <v>0.057410873543044055</v>
      </c>
      <c r="F109">
        <f>F69*10000/F62</f>
        <v>0.15928365411121762</v>
      </c>
      <c r="G109">
        <f>AVERAGE(C109:E109)</f>
        <v>0.025747715097325364</v>
      </c>
      <c r="H109">
        <f>STDEV(C109:E109)</f>
        <v>0.027579654203227718</v>
      </c>
      <c r="I109">
        <f>(B109*B4+C109*C4+D109*D4+E109*E4+F109*F4)/SUM(B4:F4)</f>
        <v>0.023845315265595034</v>
      </c>
    </row>
    <row r="110" spans="1:11" ht="12.75">
      <c r="A110" t="s">
        <v>74</v>
      </c>
      <c r="B110">
        <f>B70*10000/B62</f>
        <v>-0.44329771554229125</v>
      </c>
      <c r="C110">
        <f>C70*10000/C62</f>
        <v>-0.24655129951129087</v>
      </c>
      <c r="D110">
        <f>D70*10000/D62</f>
        <v>-0.10584063402673513</v>
      </c>
      <c r="E110">
        <f>E70*10000/E62</f>
        <v>-0.18600851749978872</v>
      </c>
      <c r="F110">
        <f>F70*10000/F62</f>
        <v>-0.4404649927803376</v>
      </c>
      <c r="G110">
        <f>AVERAGE(C110:E110)</f>
        <v>-0.17946681701260492</v>
      </c>
      <c r="H110">
        <f>STDEV(C110:E110)</f>
        <v>0.07058305908094838</v>
      </c>
      <c r="I110">
        <f>(B110*B4+C110*C4+D110*D4+E110*E4+F110*F4)/SUM(B4:F4)</f>
        <v>-0.2524648596179971</v>
      </c>
      <c r="K110">
        <f>EXP(AVERAGE(K103:K107))</f>
        <v>0.02725257956409321</v>
      </c>
    </row>
    <row r="111" spans="1:9" ht="12.75">
      <c r="A111" t="s">
        <v>75</v>
      </c>
      <c r="B111">
        <f>B71*10000/B62</f>
        <v>-0.0053072529024295835</v>
      </c>
      <c r="C111">
        <f>C71*10000/C62</f>
        <v>-0.030123076980974155</v>
      </c>
      <c r="D111">
        <f>D71*10000/D62</f>
        <v>-0.036945390988615524</v>
      </c>
      <c r="E111">
        <f>E71*10000/E62</f>
        <v>-0.02189926944790928</v>
      </c>
      <c r="F111">
        <f>F71*10000/F62</f>
        <v>-0.047248240121138006</v>
      </c>
      <c r="G111">
        <f>AVERAGE(C111:E111)</f>
        <v>-0.029655912472499654</v>
      </c>
      <c r="H111">
        <f>STDEV(C111:E111)</f>
        <v>0.0075339316006259194</v>
      </c>
      <c r="I111">
        <f>(B111*B4+C111*C4+D111*D4+E111*E4+F111*F4)/SUM(B4:F4)</f>
        <v>-0.028471748994022418</v>
      </c>
    </row>
    <row r="112" spans="1:9" ht="12.75">
      <c r="A112" t="s">
        <v>76</v>
      </c>
      <c r="B112">
        <f>B72*10000/B62</f>
        <v>-0.07846660960210532</v>
      </c>
      <c r="C112">
        <f>C72*10000/C62</f>
        <v>-0.0504547745077369</v>
      </c>
      <c r="D112">
        <f>D72*10000/D62</f>
        <v>-0.04743546690811482</v>
      </c>
      <c r="E112">
        <f>E72*10000/E62</f>
        <v>-0.014426505806038223</v>
      </c>
      <c r="F112">
        <f>F72*10000/F62</f>
        <v>-0.03359428331208259</v>
      </c>
      <c r="G112">
        <f>AVERAGE(C112:E112)</f>
        <v>-0.037438915740629984</v>
      </c>
      <c r="H112">
        <f>STDEV(C112:E112)</f>
        <v>0.01998642821625607</v>
      </c>
      <c r="I112">
        <f>(B112*B4+C112*C4+D112*D4+E112*E4+F112*F4)/SUM(B4:F4)</f>
        <v>-0.04286659024928439</v>
      </c>
    </row>
    <row r="113" spans="1:9" ht="12.75">
      <c r="A113" t="s">
        <v>77</v>
      </c>
      <c r="B113">
        <f>B73*10000/B62</f>
        <v>0.020291324736847624</v>
      </c>
      <c r="C113">
        <f>C73*10000/C62</f>
        <v>0.02538985506561667</v>
      </c>
      <c r="D113">
        <f>D73*10000/D62</f>
        <v>0.04405001479511532</v>
      </c>
      <c r="E113">
        <f>E73*10000/E62</f>
        <v>0.03195997214352869</v>
      </c>
      <c r="F113">
        <f>F73*10000/F62</f>
        <v>-0.010087254847921862</v>
      </c>
      <c r="G113">
        <f>AVERAGE(C113:E113)</f>
        <v>0.03379994733475356</v>
      </c>
      <c r="H113">
        <f>STDEV(C113:E113)</f>
        <v>0.009465174156392643</v>
      </c>
      <c r="I113">
        <f>(B113*B4+C113*C4+D113*D4+E113*E4+F113*F4)/SUM(B4:F4)</f>
        <v>0.025994961610534658</v>
      </c>
    </row>
    <row r="114" spans="1:11" ht="12.75">
      <c r="A114" t="s">
        <v>78</v>
      </c>
      <c r="B114">
        <f>B74*10000/B62</f>
        <v>-0.21609766606575828</v>
      </c>
      <c r="C114">
        <f>C74*10000/C62</f>
        <v>-0.18951885131639154</v>
      </c>
      <c r="D114">
        <f>D74*10000/D62</f>
        <v>-0.2195368513474025</v>
      </c>
      <c r="E114">
        <f>E74*10000/E62</f>
        <v>-0.2099271664621963</v>
      </c>
      <c r="F114">
        <f>F74*10000/F62</f>
        <v>-0.16647651505236713</v>
      </c>
      <c r="G114">
        <f>AVERAGE(C114:E114)</f>
        <v>-0.20632762304199678</v>
      </c>
      <c r="H114">
        <f>STDEV(C114:E114)</f>
        <v>0.015329305792855227</v>
      </c>
      <c r="I114">
        <f>(B114*B4+C114*C4+D114*D4+E114*E4+F114*F4)/SUM(B4:F4)</f>
        <v>-0.20243413220277018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0.0002642132559746243</v>
      </c>
      <c r="C115">
        <f>C75*10000/C62</f>
        <v>0.000689612177346923</v>
      </c>
      <c r="D115">
        <f>D75*10000/D62</f>
        <v>0.00021328576689298853</v>
      </c>
      <c r="E115">
        <f>E75*10000/E62</f>
        <v>-0.002896673370329659</v>
      </c>
      <c r="F115">
        <f>F75*10000/F62</f>
        <v>0.0005662661252594109</v>
      </c>
      <c r="G115">
        <f>AVERAGE(C115:E115)</f>
        <v>-0.0006645918086965824</v>
      </c>
      <c r="H115">
        <f>STDEV(C115:E115)</f>
        <v>0.0019476557153821484</v>
      </c>
      <c r="I115">
        <f>(B115*B4+C115*C4+D115*D4+E115*E4+F115*F4)/SUM(B4:F4)</f>
        <v>-0.00036638512698144803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138.388858124446</v>
      </c>
      <c r="C122">
        <f>C82*10000/C62</f>
        <v>63.5173387483033</v>
      </c>
      <c r="D122">
        <f>D82*10000/D62</f>
        <v>10.903530950178375</v>
      </c>
      <c r="E122">
        <f>E82*10000/E62</f>
        <v>-74.52187280761508</v>
      </c>
      <c r="F122">
        <f>F82*10000/F62</f>
        <v>-150.97278134027812</v>
      </c>
      <c r="G122">
        <f>AVERAGE(C122:E122)</f>
        <v>-0.033667703044467125</v>
      </c>
      <c r="H122">
        <f>STDEV(C122:E122)</f>
        <v>69.66651073169908</v>
      </c>
      <c r="I122">
        <f>(B122*B4+C122*C4+D122*D4+E122*E4+F122*F4)/SUM(B4:F4)</f>
        <v>-0.10733309731347332</v>
      </c>
    </row>
    <row r="123" spans="1:9" ht="12.75">
      <c r="A123" t="s">
        <v>82</v>
      </c>
      <c r="B123">
        <f>B83*10000/B62</f>
        <v>-2.0167219462181953</v>
      </c>
      <c r="C123">
        <f>C83*10000/C62</f>
        <v>-4.65268101783877</v>
      </c>
      <c r="D123">
        <f>D83*10000/D62</f>
        <v>-5.682506648704968</v>
      </c>
      <c r="E123">
        <f>E83*10000/E62</f>
        <v>-7.053949049449776</v>
      </c>
      <c r="F123">
        <f>F83*10000/F62</f>
        <v>1.4175710629344458</v>
      </c>
      <c r="G123">
        <f>AVERAGE(C123:E123)</f>
        <v>-5.796378905331172</v>
      </c>
      <c r="H123">
        <f>STDEV(C123:E123)</f>
        <v>1.204677221512506</v>
      </c>
      <c r="I123">
        <f>(B123*B4+C123*C4+D123*D4+E123*E4+F123*F4)/SUM(B4:F4)</f>
        <v>-4.287738277802336</v>
      </c>
    </row>
    <row r="124" spans="1:9" ht="12.75">
      <c r="A124" t="s">
        <v>83</v>
      </c>
      <c r="B124">
        <f>B84*10000/B62</f>
        <v>-1.5177537182136767</v>
      </c>
      <c r="C124">
        <f>C84*10000/C62</f>
        <v>-2.4035297312152117</v>
      </c>
      <c r="D124">
        <f>D84*10000/D62</f>
        <v>0.005764915249894498</v>
      </c>
      <c r="E124">
        <f>E84*10000/E62</f>
        <v>2.476632953170786</v>
      </c>
      <c r="F124">
        <f>F84*10000/F62</f>
        <v>-0.03219057029067693</v>
      </c>
      <c r="G124">
        <f>AVERAGE(C124:E124)</f>
        <v>0.026289379068489566</v>
      </c>
      <c r="H124">
        <f>STDEV(C124:E124)</f>
        <v>2.440146081022541</v>
      </c>
      <c r="I124">
        <f>(B124*B4+C124*C4+D124*D4+E124*E4+F124*F4)/SUM(B4:F4)</f>
        <v>-0.20472430775479003</v>
      </c>
    </row>
    <row r="125" spans="1:9" ht="12.75">
      <c r="A125" t="s">
        <v>84</v>
      </c>
      <c r="B125">
        <f>B85*10000/B62</f>
        <v>-1.0546321237935565</v>
      </c>
      <c r="C125">
        <f>C85*10000/C62</f>
        <v>-1.2011378021294892</v>
      </c>
      <c r="D125">
        <f>D85*10000/D62</f>
        <v>-1.593908080085021</v>
      </c>
      <c r="E125">
        <f>E85*10000/E62</f>
        <v>-1.9079153333842922</v>
      </c>
      <c r="F125">
        <f>F85*10000/F62</f>
        <v>-1.8176408990883168</v>
      </c>
      <c r="G125">
        <f>AVERAGE(C125:E125)</f>
        <v>-1.5676537385329343</v>
      </c>
      <c r="H125">
        <f>STDEV(C125:E125)</f>
        <v>0.3541194537291163</v>
      </c>
      <c r="I125">
        <f>(B125*B4+C125*C4+D125*D4+E125*E4+F125*F4)/SUM(B4:F4)</f>
        <v>-1.5267105491084245</v>
      </c>
    </row>
    <row r="126" spans="1:9" ht="12.75">
      <c r="A126" t="s">
        <v>85</v>
      </c>
      <c r="B126">
        <f>B86*10000/B62</f>
        <v>1.0247305961334459</v>
      </c>
      <c r="C126">
        <f>C86*10000/C62</f>
        <v>0.547020566159463</v>
      </c>
      <c r="D126">
        <f>D86*10000/D62</f>
        <v>0.45341981805873294</v>
      </c>
      <c r="E126">
        <f>E86*10000/E62</f>
        <v>0.6014083522630584</v>
      </c>
      <c r="F126">
        <f>F86*10000/F62</f>
        <v>1.434289826385686</v>
      </c>
      <c r="G126">
        <f>AVERAGE(C126:E126)</f>
        <v>0.5339495788270848</v>
      </c>
      <c r="H126">
        <f>STDEV(C126:E126)</f>
        <v>0.0748551240488494</v>
      </c>
      <c r="I126">
        <f>(B126*B4+C126*C4+D126*D4+E126*E4+F126*F4)/SUM(B4:F4)</f>
        <v>0.7250342168223198</v>
      </c>
    </row>
    <row r="127" spans="1:9" ht="12.75">
      <c r="A127" t="s">
        <v>86</v>
      </c>
      <c r="B127">
        <f>B87*10000/B62</f>
        <v>0.17223409215427427</v>
      </c>
      <c r="C127">
        <f>C87*10000/C62</f>
        <v>-0.12445308653485722</v>
      </c>
      <c r="D127">
        <f>D87*10000/D62</f>
        <v>0.04769763253604047</v>
      </c>
      <c r="E127">
        <f>E87*10000/E62</f>
        <v>0.122105676862523</v>
      </c>
      <c r="F127">
        <f>F87*10000/F62</f>
        <v>0.02551865147789264</v>
      </c>
      <c r="G127">
        <f>AVERAGE(C127:E127)</f>
        <v>0.015116740954568747</v>
      </c>
      <c r="H127">
        <f>STDEV(C127:E127)</f>
        <v>0.1264671570969872</v>
      </c>
      <c r="I127">
        <f>(B127*B4+C127*C4+D127*D4+E127*E4+F127*F4)/SUM(B4:F4)</f>
        <v>0.03928734048838311</v>
      </c>
    </row>
    <row r="128" spans="1:9" ht="12.75">
      <c r="A128" t="s">
        <v>87</v>
      </c>
      <c r="B128">
        <f>B88*10000/B62</f>
        <v>-0.016988562295198167</v>
      </c>
      <c r="C128">
        <f>C88*10000/C62</f>
        <v>0.37379706225954984</v>
      </c>
      <c r="D128">
        <f>D88*10000/D62</f>
        <v>0.2813190100052718</v>
      </c>
      <c r="E128">
        <f>E88*10000/E62</f>
        <v>0.43680546969679646</v>
      </c>
      <c r="F128">
        <f>F88*10000/F62</f>
        <v>0.2751983822071631</v>
      </c>
      <c r="G128">
        <f>AVERAGE(C128:E128)</f>
        <v>0.3639738473205394</v>
      </c>
      <c r="H128">
        <f>STDEV(C128:E128)</f>
        <v>0.07820729793730563</v>
      </c>
      <c r="I128">
        <f>(B128*B4+C128*C4+D128*D4+E128*E4+F128*F4)/SUM(B4:F4)</f>
        <v>0.2969617852262998</v>
      </c>
    </row>
    <row r="129" spans="1:9" ht="12.75">
      <c r="A129" t="s">
        <v>88</v>
      </c>
      <c r="B129">
        <f>B89*10000/B62</f>
        <v>-0.052472389620427995</v>
      </c>
      <c r="C129">
        <f>C89*10000/C62</f>
        <v>-0.03733832261805812</v>
      </c>
      <c r="D129">
        <f>D89*10000/D62</f>
        <v>-0.12908256710782046</v>
      </c>
      <c r="E129">
        <f>E89*10000/E62</f>
        <v>-0.0758694670098819</v>
      </c>
      <c r="F129">
        <f>F89*10000/F62</f>
        <v>0.05714934932610532</v>
      </c>
      <c r="G129">
        <f>AVERAGE(C129:E129)</f>
        <v>-0.08076345224525348</v>
      </c>
      <c r="H129">
        <f>STDEV(C129:E129)</f>
        <v>0.0460675039248096</v>
      </c>
      <c r="I129">
        <f>(B129*B4+C129*C4+D129*D4+E129*E4+F129*F4)/SUM(B4:F4)</f>
        <v>-0.05828920343038372</v>
      </c>
    </row>
    <row r="130" spans="1:9" ht="12.75">
      <c r="A130" t="s">
        <v>89</v>
      </c>
      <c r="B130">
        <f>B90*10000/B62</f>
        <v>0.06258979573968242</v>
      </c>
      <c r="C130">
        <f>C90*10000/C62</f>
        <v>0.04436889791403978</v>
      </c>
      <c r="D130">
        <f>D90*10000/D62</f>
        <v>0.13933906939258378</v>
      </c>
      <c r="E130">
        <f>E90*10000/E62</f>
        <v>0.05637508487030261</v>
      </c>
      <c r="F130">
        <f>F90*10000/F62</f>
        <v>0.24762801677638174</v>
      </c>
      <c r="G130">
        <f>AVERAGE(C130:E130)</f>
        <v>0.08002768405897538</v>
      </c>
      <c r="H130">
        <f>STDEV(C130:E130)</f>
        <v>0.051714770172079635</v>
      </c>
      <c r="I130">
        <f>(B130*B4+C130*C4+D130*D4+E130*E4+F130*F4)/SUM(B4:F4)</f>
        <v>0.09983455379009525</v>
      </c>
    </row>
    <row r="131" spans="1:9" ht="12.75">
      <c r="A131" t="s">
        <v>90</v>
      </c>
      <c r="B131">
        <f>B91*10000/B62</f>
        <v>0.0248505621649099</v>
      </c>
      <c r="C131">
        <f>C91*10000/C62</f>
        <v>0.009352092990407863</v>
      </c>
      <c r="D131">
        <f>D91*10000/D62</f>
        <v>0.03928974796567216</v>
      </c>
      <c r="E131">
        <f>E91*10000/E62</f>
        <v>0.07658202834558507</v>
      </c>
      <c r="F131">
        <f>F91*10000/F62</f>
        <v>0.0645283640935535</v>
      </c>
      <c r="G131">
        <f>AVERAGE(C131:E131)</f>
        <v>0.0417412897672217</v>
      </c>
      <c r="H131">
        <f>STDEV(C131:E131)</f>
        <v>0.03368194761098125</v>
      </c>
      <c r="I131">
        <f>(B131*B4+C131*C4+D131*D4+E131*E4+F131*F4)/SUM(B4:F4)</f>
        <v>0.042337341219775566</v>
      </c>
    </row>
    <row r="132" spans="1:9" ht="12.75">
      <c r="A132" t="s">
        <v>91</v>
      </c>
      <c r="B132">
        <f>B92*10000/B62</f>
        <v>0.023653717213285273</v>
      </c>
      <c r="C132">
        <f>C92*10000/C62</f>
        <v>0.07335884606110095</v>
      </c>
      <c r="D132">
        <f>D92*10000/D62</f>
        <v>0.05095562941352051</v>
      </c>
      <c r="E132">
        <f>E92*10000/E62</f>
        <v>0.07724221955316606</v>
      </c>
      <c r="F132">
        <f>F92*10000/F62</f>
        <v>0.046779923418344554</v>
      </c>
      <c r="G132">
        <f>AVERAGE(C132:E132)</f>
        <v>0.0671855650092625</v>
      </c>
      <c r="H132">
        <f>STDEV(C132:E132)</f>
        <v>0.014189018799803183</v>
      </c>
      <c r="I132">
        <f>(B132*B4+C132*C4+D132*D4+E132*E4+F132*F4)/SUM(B4:F4)</f>
        <v>0.058160717596494056</v>
      </c>
    </row>
    <row r="133" spans="1:9" ht="12.75">
      <c r="A133" t="s">
        <v>92</v>
      </c>
      <c r="B133">
        <f>B93*10000/B62</f>
        <v>0.14503512132419105</v>
      </c>
      <c r="C133">
        <f>C93*10000/C62</f>
        <v>0.1170406812725746</v>
      </c>
      <c r="D133">
        <f>D93*10000/D62</f>
        <v>0.14241708510185763</v>
      </c>
      <c r="E133">
        <f>E93*10000/E62</f>
        <v>0.14039703951498328</v>
      </c>
      <c r="F133">
        <f>F93*10000/F62</f>
        <v>0.11533020261667677</v>
      </c>
      <c r="G133">
        <f>AVERAGE(C133:E133)</f>
        <v>0.13328493529647184</v>
      </c>
      <c r="H133">
        <f>STDEV(C133:E133)</f>
        <v>0.014104147887693722</v>
      </c>
      <c r="I133">
        <f>(B133*B4+C133*C4+D133*D4+E133*E4+F133*F4)/SUM(B4:F4)</f>
        <v>0.13259656392050473</v>
      </c>
    </row>
    <row r="134" spans="1:9" ht="12.75">
      <c r="A134" t="s">
        <v>93</v>
      </c>
      <c r="B134">
        <f>B94*10000/B62</f>
        <v>-0.022287955130066806</v>
      </c>
      <c r="C134">
        <f>C94*10000/C62</f>
        <v>-0.01127402921957463</v>
      </c>
      <c r="D134">
        <f>D94*10000/D62</f>
        <v>0.0036865576800939564</v>
      </c>
      <c r="E134">
        <f>E94*10000/E62</f>
        <v>0.01643562086013129</v>
      </c>
      <c r="F134">
        <f>F94*10000/F62</f>
        <v>-0.011861934214835645</v>
      </c>
      <c r="G134">
        <f>AVERAGE(C134:E134)</f>
        <v>0.0029493831068835388</v>
      </c>
      <c r="H134">
        <f>STDEV(C134:E134)</f>
        <v>0.013869525826374799</v>
      </c>
      <c r="I134">
        <f>(B134*B4+C134*C4+D134*D4+E134*E4+F134*F4)/SUM(B4:F4)</f>
        <v>-0.0026778804375541397</v>
      </c>
    </row>
    <row r="135" spans="1:9" ht="12.75">
      <c r="A135" t="s">
        <v>94</v>
      </c>
      <c r="B135">
        <f>B95*10000/B62</f>
        <v>-0.007314525781193833</v>
      </c>
      <c r="C135">
        <f>C95*10000/C62</f>
        <v>-0.0012381221158128026</v>
      </c>
      <c r="D135">
        <f>D95*10000/D62</f>
        <v>-0.001870279355466893</v>
      </c>
      <c r="E135">
        <f>E95*10000/E62</f>
        <v>-0.006103650744448989</v>
      </c>
      <c r="F135">
        <f>F95*10000/F62</f>
        <v>-0.001811415798443878</v>
      </c>
      <c r="G135">
        <f>AVERAGE(C135:E135)</f>
        <v>-0.003070684071909562</v>
      </c>
      <c r="H135">
        <f>STDEV(C135:E135)</f>
        <v>0.0026455757069989393</v>
      </c>
      <c r="I135">
        <f>(B135*B4+C135*C4+D135*D4+E135*E4+F135*F4)/SUM(B4:F4)</f>
        <v>-0.0035181961671536823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2004-10-07T05:32:09Z</cp:lastPrinted>
  <dcterms:created xsi:type="dcterms:W3CDTF">2004-10-07T05:32:09Z</dcterms:created>
  <dcterms:modified xsi:type="dcterms:W3CDTF">2005-04-11T16:56:00Z</dcterms:modified>
  <cp:category/>
  <cp:version/>
  <cp:contentType/>
  <cp:contentStatus/>
</cp:coreProperties>
</file>