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<sst xmlns="http://schemas.openxmlformats.org/spreadsheetml/2006/main" count="204" uniqueCount="98">
  <si>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13/10/2004       14:08:40</t>
  </si>
  <si>
    <t>LISSNER</t>
  </si>
  <si>
    <t>HCMQAP346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</si>
  <si>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</si>
  <si>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</si>
  <si>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</si>
  <si>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</si>
  <si>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</si>
  <si>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</si>
  <si>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</si>
  <si>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</si>
  <si>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</si>
  <si>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</si>
  <si>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</si>
  <si>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</si>
  <si>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</si>
  <si>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</si>
  <si>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</si>
  <si>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</si>
  <si>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</si>
  <si>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</si>
  <si>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</si>
  <si>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</si>
  <si>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</si>
  <si>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</si>
  <si>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</si>
  <si>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</si>
  <si>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</si>
  <si>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</si>
  <si>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</si>
  <si>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</si>
  <si>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</si>
  <si>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</si>
  <si>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</si>
  <si>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</si>
  <si>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</si>
  <si>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</si>
  <si>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</si>
  <si>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</si>
  <si>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</si>
  <si>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</si>
  <si>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</si>
  <si>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</si>
  <si>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</si>
  <si>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</si>
  <si>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</si>
  <si>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</si>
  <si>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-0.003764*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</si>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</sst>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928211"/>
        <c:axId val="62353900"/>
      </c:lineChart>
      <c:catAx>
        <c:axId val="6928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2821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-0.002266</v>
      </c>
      <c r="C4" s="13">
        <v>-0.003765</v>
      </c>
      <c r="D4" s="13">
        <v>-0.003763</v>
      </c>
      <c r="E4" s="13">
        <v>-0.003763</v>
      </c>
      <c r="F4" s="24">
        <v>-0.002087</v>
      </c>
      <c r="G4" s="34">
        <v>-0.011731</v>
      </c>
    </row>
    <row r="5" spans="1:7" ht="12.75" thickBot="1">
      <c r="A5" s="44" t="s">
        <v>13</v>
      </c>
      <c r="B5" s="45">
        <v>8.252936</v>
      </c>
      <c r="C5" s="46">
        <v>3.929042</v>
      </c>
      <c r="D5" s="46">
        <v>1.354379</v>
      </c>
      <c r="E5" s="46">
        <v>-4.305471</v>
      </c>
      <c r="F5" s="47">
        <v>-10.762313</v>
      </c>
      <c r="G5" s="48">
        <v>4.867184</v>
      </c>
    </row>
    <row r="6" spans="1:7" ht="12.75" thickTop="1">
      <c r="A6" s="6" t="s">
        <v>14</v>
      </c>
      <c r="B6" s="39">
        <v>58.83256</v>
      </c>
      <c r="C6" s="40">
        <v>76.45583</v>
      </c>
      <c r="D6" s="40">
        <v>-13.65553</v>
      </c>
      <c r="E6" s="40">
        <v>-171.9979</v>
      </c>
      <c r="F6" s="41">
        <v>133.0523</v>
      </c>
      <c r="G6" s="42">
        <v>0.005644221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-0.4967202</v>
      </c>
      <c r="C8" s="14">
        <v>2.111209</v>
      </c>
      <c r="D8" s="14">
        <v>0.1873887</v>
      </c>
      <c r="E8" s="14">
        <v>0.132581</v>
      </c>
      <c r="F8" s="25">
        <v>-3.839553</v>
      </c>
      <c r="G8" s="35">
        <v>0.0009672482</v>
      </c>
    </row>
    <row r="9" spans="1:7" ht="12">
      <c r="A9" s="20" t="s">
        <v>17</v>
      </c>
      <c r="B9" s="29">
        <v>0.1582442</v>
      </c>
      <c r="C9" s="14">
        <v>-0.2026352</v>
      </c>
      <c r="D9" s="14">
        <v>-0.5557444</v>
      </c>
      <c r="E9" s="14">
        <v>-0.02254291</v>
      </c>
      <c r="F9" s="25">
        <v>-1.943165</v>
      </c>
      <c r="G9" s="35">
        <v>-0.4241491</v>
      </c>
    </row>
    <row r="10" spans="1:7" ht="12">
      <c r="A10" s="20" t="s">
        <v>18</v>
      </c>
      <c r="B10" s="29">
        <v>0.6261821</v>
      </c>
      <c r="C10" s="14">
        <v>-0.4468479</v>
      </c>
      <c r="D10" s="14">
        <v>0.3481743</v>
      </c>
      <c r="E10" s="14">
        <v>0.1692532</v>
      </c>
      <c r="F10" s="25">
        <v>0.7144173</v>
      </c>
      <c r="G10" s="35">
        <v>0.2029306</v>
      </c>
    </row>
    <row r="11" spans="1:7" ht="12">
      <c r="A11" s="21" t="s">
        <v>19</v>
      </c>
      <c r="B11" s="31">
        <v>1.300581</v>
      </c>
      <c r="C11" s="16">
        <v>0.00972561</v>
      </c>
      <c r="D11" s="16">
        <v>0.7297163</v>
      </c>
      <c r="E11" s="16">
        <v>-0.1903324</v>
      </c>
      <c r="F11" s="27">
        <v>12.16398</v>
      </c>
      <c r="G11" s="37">
        <v>1.942938</v>
      </c>
    </row>
    <row r="12" spans="1:7" ht="12">
      <c r="A12" s="20" t="s">
        <v>20</v>
      </c>
      <c r="B12" s="29">
        <v>0.03752882</v>
      </c>
      <c r="C12" s="14">
        <v>-0.2819696</v>
      </c>
      <c r="D12" s="14">
        <v>-0.1246414</v>
      </c>
      <c r="E12" s="14">
        <v>0.04943188</v>
      </c>
      <c r="F12" s="25">
        <v>-0.1267632</v>
      </c>
      <c r="G12" s="35">
        <v>-0.09743707</v>
      </c>
    </row>
    <row r="13" spans="1:7" ht="12">
      <c r="A13" s="20" t="s">
        <v>21</v>
      </c>
      <c r="B13" s="29">
        <v>-0.01272373</v>
      </c>
      <c r="C13" s="14">
        <v>-0.06702869</v>
      </c>
      <c r="D13" s="14">
        <v>-0.07746995</v>
      </c>
      <c r="E13" s="14">
        <v>0.07536972</v>
      </c>
      <c r="F13" s="25">
        <v>-0.1143921</v>
      </c>
      <c r="G13" s="35">
        <v>-0.03373684</v>
      </c>
    </row>
    <row r="14" spans="1:7" ht="12">
      <c r="A14" s="20" t="s">
        <v>22</v>
      </c>
      <c r="B14" s="29">
        <v>-0.08980238</v>
      </c>
      <c r="C14" s="14">
        <v>-0.06451913</v>
      </c>
      <c r="D14" s="14">
        <v>-0.003997001</v>
      </c>
      <c r="E14" s="14">
        <v>0.02312005</v>
      </c>
      <c r="F14" s="25">
        <v>0.001207434</v>
      </c>
      <c r="G14" s="35">
        <v>-0.02376979</v>
      </c>
    </row>
    <row r="15" spans="1:7" ht="12">
      <c r="A15" s="21" t="s">
        <v>23</v>
      </c>
      <c r="B15" s="31">
        <v>-0.4231222</v>
      </c>
      <c r="C15" s="16">
        <v>-0.2325766</v>
      </c>
      <c r="D15" s="16">
        <v>-0.05892278</v>
      </c>
      <c r="E15" s="16">
        <v>-0.1546984</v>
      </c>
      <c r="F15" s="27">
        <v>-0.3267313</v>
      </c>
      <c r="G15" s="37">
        <v>-0.2122229</v>
      </c>
    </row>
    <row r="16" spans="1:7" ht="12">
      <c r="A16" s="20" t="s">
        <v>24</v>
      </c>
      <c r="B16" s="29">
        <v>-0.01454019</v>
      </c>
      <c r="C16" s="14">
        <v>-0.05080419</v>
      </c>
      <c r="D16" s="14">
        <v>-0.02776426</v>
      </c>
      <c r="E16" s="14">
        <v>-0.007783159</v>
      </c>
      <c r="F16" s="25">
        <v>-0.01948697</v>
      </c>
      <c r="G16" s="35">
        <v>-0.02548366</v>
      </c>
    </row>
    <row r="17" spans="1:7" ht="12">
      <c r="A17" s="20" t="s">
        <v>25</v>
      </c>
      <c r="B17" s="29">
        <v>-0.05055385</v>
      </c>
      <c r="C17" s="14">
        <v>-0.04454227</v>
      </c>
      <c r="D17" s="14">
        <v>-0.04750397</v>
      </c>
      <c r="E17" s="14">
        <v>-0.0558484</v>
      </c>
      <c r="F17" s="25">
        <v>-0.05900222</v>
      </c>
      <c r="G17" s="35">
        <v>-0.0507747</v>
      </c>
    </row>
    <row r="18" spans="1:7" ht="12">
      <c r="A18" s="20" t="s">
        <v>26</v>
      </c>
      <c r="B18" s="29">
        <v>-0.007159516</v>
      </c>
      <c r="C18" s="14">
        <v>0.01357058</v>
      </c>
      <c r="D18" s="14">
        <v>0.04393915</v>
      </c>
      <c r="E18" s="14">
        <v>0.08276083</v>
      </c>
      <c r="F18" s="25">
        <v>-0.008663539</v>
      </c>
      <c r="G18" s="35">
        <v>0.0315457</v>
      </c>
    </row>
    <row r="19" spans="1:7" ht="12">
      <c r="A19" s="21" t="s">
        <v>27</v>
      </c>
      <c r="B19" s="31">
        <v>-0.214285</v>
      </c>
      <c r="C19" s="16">
        <v>-0.2038893</v>
      </c>
      <c r="D19" s="16">
        <v>-0.2118102</v>
      </c>
      <c r="E19" s="16">
        <v>-0.1974655</v>
      </c>
      <c r="F19" s="27">
        <v>-0.1667822</v>
      </c>
      <c r="G19" s="37">
        <v>-0.2008054</v>
      </c>
    </row>
    <row r="20" spans="1:7" ht="12.75" thickBot="1">
      <c r="A20" s="44" t="s">
        <v>28</v>
      </c>
      <c r="B20" s="45">
        <v>-0.003165358</v>
      </c>
      <c r="C20" s="46">
        <v>0.0003597178</v>
      </c>
      <c r="D20" s="46">
        <v>-0.005680925</v>
      </c>
      <c r="E20" s="46">
        <v>-0.004346957</v>
      </c>
      <c r="F20" s="47">
        <v>-0.005258594</v>
      </c>
      <c r="G20" s="48">
        <v>-0.003485316</v>
      </c>
    </row>
    <row r="21" spans="1:7" ht="12.75" thickTop="1">
      <c r="A21" s="6" t="s">
        <v>29</v>
      </c>
      <c r="B21" s="39">
        <v>-113.313</v>
      </c>
      <c r="C21" s="40">
        <v>70.67052</v>
      </c>
      <c r="D21" s="40">
        <v>14.63217</v>
      </c>
      <c r="E21" s="40">
        <v>8.698724</v>
      </c>
      <c r="F21" s="41">
        <v>-46.49113</v>
      </c>
      <c r="G21" s="43">
        <v>0.009347065</v>
      </c>
    </row>
    <row r="22" spans="1:7" ht="12">
      <c r="A22" s="20" t="s">
        <v>30</v>
      </c>
      <c r="B22" s="29">
        <v>165.0737</v>
      </c>
      <c r="C22" s="14">
        <v>78.58246</v>
      </c>
      <c r="D22" s="14">
        <v>27.08764</v>
      </c>
      <c r="E22" s="14">
        <v>-86.11154</v>
      </c>
      <c r="F22" s="25">
        <v>-215.2795</v>
      </c>
      <c r="G22" s="36">
        <v>0</v>
      </c>
    </row>
    <row r="23" spans="1:7" ht="12">
      <c r="A23" s="20" t="s">
        <v>31</v>
      </c>
      <c r="B23" s="29">
        <v>1.404423</v>
      </c>
      <c r="C23" s="14">
        <v>0.4618159</v>
      </c>
      <c r="D23" s="14">
        <v>0.2576104</v>
      </c>
      <c r="E23" s="14">
        <v>-0.793424</v>
      </c>
      <c r="F23" s="25">
        <v>5.766141</v>
      </c>
      <c r="G23" s="35">
        <v>0.9547553</v>
      </c>
    </row>
    <row r="24" spans="1:7" ht="12">
      <c r="A24" s="20" t="s">
        <v>32</v>
      </c>
      <c r="B24" s="29">
        <v>-0.6666325</v>
      </c>
      <c r="C24" s="14">
        <v>0.96052</v>
      </c>
      <c r="D24" s="14">
        <v>-0.7853594</v>
      </c>
      <c r="E24" s="14">
        <v>-1.580589</v>
      </c>
      <c r="F24" s="25">
        <v>-1.554388</v>
      </c>
      <c r="G24" s="35">
        <v>-0.6418912</v>
      </c>
    </row>
    <row r="25" spans="1:7" ht="12">
      <c r="A25" s="20" t="s">
        <v>33</v>
      </c>
      <c r="B25" s="29">
        <v>-0.1999422</v>
      </c>
      <c r="C25" s="14">
        <v>-0.5721332</v>
      </c>
      <c r="D25" s="14">
        <v>-0.2911663</v>
      </c>
      <c r="E25" s="14">
        <v>-0.7926686</v>
      </c>
      <c r="F25" s="25">
        <v>-1.874879</v>
      </c>
      <c r="G25" s="35">
        <v>-0.6774571</v>
      </c>
    </row>
    <row r="26" spans="1:7" ht="12">
      <c r="A26" s="21" t="s">
        <v>34</v>
      </c>
      <c r="B26" s="31">
        <v>0.4347345</v>
      </c>
      <c r="C26" s="16">
        <v>0.9730671</v>
      </c>
      <c r="D26" s="16">
        <v>1.002541</v>
      </c>
      <c r="E26" s="16">
        <v>0.4069731</v>
      </c>
      <c r="F26" s="27">
        <v>0.971743</v>
      </c>
      <c r="G26" s="37">
        <v>0.7658961</v>
      </c>
    </row>
    <row r="27" spans="1:7" ht="12">
      <c r="A27" s="20" t="s">
        <v>35</v>
      </c>
      <c r="B27" s="29">
        <v>0.160197</v>
      </c>
      <c r="C27" s="14">
        <v>0.526858</v>
      </c>
      <c r="D27" s="14">
        <v>0.3649331</v>
      </c>
      <c r="E27" s="14">
        <v>0.1915929</v>
      </c>
      <c r="F27" s="25">
        <v>0.2392411</v>
      </c>
      <c r="G27" s="35">
        <v>0.3157845</v>
      </c>
    </row>
    <row r="28" spans="1:7" ht="12">
      <c r="A28" s="20" t="s">
        <v>36</v>
      </c>
      <c r="B28" s="29">
        <v>-0.00722668</v>
      </c>
      <c r="C28" s="14">
        <v>0.1361787</v>
      </c>
      <c r="D28" s="14">
        <v>-0.1156738</v>
      </c>
      <c r="E28" s="14">
        <v>-0.1231679</v>
      </c>
      <c r="F28" s="25">
        <v>-0.03899516</v>
      </c>
      <c r="G28" s="35">
        <v>-0.0309341</v>
      </c>
    </row>
    <row r="29" spans="1:7" ht="12">
      <c r="A29" s="20" t="s">
        <v>37</v>
      </c>
      <c r="B29" s="29">
        <v>0.05025037</v>
      </c>
      <c r="C29" s="14">
        <v>-0.09268001</v>
      </c>
      <c r="D29" s="14">
        <v>-0.0188825</v>
      </c>
      <c r="E29" s="14">
        <v>-0.01849146</v>
      </c>
      <c r="F29" s="25">
        <v>0.008579781</v>
      </c>
      <c r="G29" s="35">
        <v>-0.02287489</v>
      </c>
    </row>
    <row r="30" spans="1:7" ht="12">
      <c r="A30" s="21" t="s">
        <v>38</v>
      </c>
      <c r="B30" s="31">
        <v>0.02567828</v>
      </c>
      <c r="C30" s="16">
        <v>0.01794412</v>
      </c>
      <c r="D30" s="16">
        <v>0.1052053</v>
      </c>
      <c r="E30" s="16">
        <v>0.04306779</v>
      </c>
      <c r="F30" s="27">
        <v>0.3083445</v>
      </c>
      <c r="G30" s="37">
        <v>0.08482583</v>
      </c>
    </row>
    <row r="31" spans="1:7" ht="12">
      <c r="A31" s="20" t="s">
        <v>39</v>
      </c>
      <c r="B31" s="29">
        <v>0.02767298</v>
      </c>
      <c r="C31" s="14">
        <v>-0.005855389</v>
      </c>
      <c r="D31" s="14">
        <v>0.01325061</v>
      </c>
      <c r="E31" s="14">
        <v>0.009432548</v>
      </c>
      <c r="F31" s="25">
        <v>0.006308605</v>
      </c>
      <c r="G31" s="35">
        <v>0.008895343</v>
      </c>
    </row>
    <row r="32" spans="1:7" ht="12">
      <c r="A32" s="20" t="s">
        <v>40</v>
      </c>
      <c r="B32" s="29">
        <v>0.0185885</v>
      </c>
      <c r="C32" s="14">
        <v>0.01952481</v>
      </c>
      <c r="D32" s="14">
        <v>0.000195361</v>
      </c>
      <c r="E32" s="14">
        <v>0.01324407</v>
      </c>
      <c r="F32" s="25">
        <v>0.01625493</v>
      </c>
      <c r="G32" s="35">
        <v>0.01278905</v>
      </c>
    </row>
    <row r="33" spans="1:7" ht="12">
      <c r="A33" s="20" t="s">
        <v>41</v>
      </c>
      <c r="B33" s="29">
        <v>0.1619368</v>
      </c>
      <c r="C33" s="14">
        <v>0.1068206</v>
      </c>
      <c r="D33" s="14">
        <v>0.1285989</v>
      </c>
      <c r="E33" s="14">
        <v>0.115777</v>
      </c>
      <c r="F33" s="25">
        <v>0.09177498</v>
      </c>
      <c r="G33" s="35">
        <v>0.1201913</v>
      </c>
    </row>
    <row r="34" spans="1:7" ht="12">
      <c r="A34" s="21" t="s">
        <v>42</v>
      </c>
      <c r="B34" s="31">
        <v>-0.02271529</v>
      </c>
      <c r="C34" s="16">
        <v>-0.008588663</v>
      </c>
      <c r="D34" s="16">
        <v>0.006628709</v>
      </c>
      <c r="E34" s="16">
        <v>0.01426087</v>
      </c>
      <c r="F34" s="27">
        <v>0.0004219307</v>
      </c>
      <c r="G34" s="37">
        <v>-0.0002885288</v>
      </c>
    </row>
    <row r="35" spans="1:7" ht="12.75" thickBot="1">
      <c r="A35" s="22" t="s">
        <v>43</v>
      </c>
      <c r="B35" s="32">
        <v>-0.006599181</v>
      </c>
      <c r="C35" s="17">
        <v>-0.01312864</v>
      </c>
      <c r="D35" s="17">
        <v>-0.00140863</v>
      </c>
      <c r="E35" s="17">
        <v>3.12166E-05</v>
      </c>
      <c r="F35" s="28">
        <v>-0.000817587</v>
      </c>
      <c r="G35" s="38">
        <v>-0.004555894</v>
      </c>
    </row>
    <row r="36" spans="1:7" ht="12">
      <c r="A36" s="4" t="s">
        <v>44</v>
      </c>
      <c r="B36" s="3">
        <v>22.01843</v>
      </c>
      <c r="C36" s="3">
        <v>22.02149</v>
      </c>
      <c r="D36" s="3">
        <v>22.03674</v>
      </c>
      <c r="E36" s="3">
        <v>22.04285</v>
      </c>
      <c r="F36" s="3">
        <v>22.05811</v>
      </c>
      <c r="G36" s="3"/>
    </row>
    <row r="37" spans="1:6" ht="12">
      <c r="A37" s="4" t="s">
        <v>45</v>
      </c>
      <c r="B37" s="2">
        <v>0.02746582</v>
      </c>
      <c r="C37" s="2">
        <v>0.1698812</v>
      </c>
      <c r="D37" s="2">
        <v>0.247701</v>
      </c>
      <c r="E37" s="2">
        <v>0.2995809</v>
      </c>
      <c r="F37" s="2">
        <v>0.3463745</v>
      </c>
    </row>
    <row r="38" spans="1:7" ht="12">
      <c r="A38" s="4" t="s">
        <v>53</v>
      </c>
      <c r="B38" s="2">
        <v>-9.680912E-05</v>
      </c>
      <c r="C38" s="2">
        <v>-0.0001309109</v>
      </c>
      <c r="D38" s="2">
        <v>2.314685E-05</v>
      </c>
      <c r="E38" s="2">
        <v>0.000292502</v>
      </c>
      <c r="F38" s="2">
        <v>-0.0002277848</v>
      </c>
      <c r="G38" s="2">
        <v>0.0002690629</v>
      </c>
    </row>
    <row r="39" spans="1:7" ht="12.75" thickBot="1">
      <c r="A39" s="4" t="s">
        <v>54</v>
      </c>
      <c r="B39" s="2">
        <v>0.0001942301</v>
      </c>
      <c r="C39" s="2">
        <v>-0.0001191112</v>
      </c>
      <c r="D39" s="2">
        <v>-2.493739E-05</v>
      </c>
      <c r="E39" s="2">
        <v>-1.226905E-05</v>
      </c>
      <c r="F39" s="2">
        <v>7.413118E-05</v>
      </c>
      <c r="G39" s="2">
        <v>0.001103114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3.116974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0.003765</v>
      </c>
      <c r="D4">
        <v>0.003763</v>
      </c>
      <c r="E4">
        <v>0.003763</v>
      </c>
      <c r="F4">
        <v>0.002087</v>
      </c>
      <c r="G4">
        <v>0.011731</v>
      </c>
    </row>
    <row r="5" spans="1:7" ht="12.75">
      <c r="A5" t="s">
        <v>13</v>
      </c>
      <c r="B5">
        <v>8.252936</v>
      </c>
      <c r="C5">
        <v>3.929042</v>
      </c>
      <c r="D5">
        <v>1.354379</v>
      </c>
      <c r="E5">
        <v>-4.305471</v>
      </c>
      <c r="F5">
        <v>-10.762313</v>
      </c>
      <c r="G5">
        <v>4.867184</v>
      </c>
    </row>
    <row r="6" spans="1:7" ht="12.75">
      <c r="A6" t="s">
        <v>14</v>
      </c>
      <c r="B6" s="49">
        <v>58.83256</v>
      </c>
      <c r="C6" s="49">
        <v>76.45583</v>
      </c>
      <c r="D6" s="49">
        <v>-13.65553</v>
      </c>
      <c r="E6" s="49">
        <v>-171.9979</v>
      </c>
      <c r="F6" s="49">
        <v>133.0523</v>
      </c>
      <c r="G6" s="49">
        <v>0.005644221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-0.4967202</v>
      </c>
      <c r="C8" s="49">
        <v>2.111209</v>
      </c>
      <c r="D8" s="49">
        <v>0.1873887</v>
      </c>
      <c r="E8" s="49">
        <v>0.132581</v>
      </c>
      <c r="F8" s="49">
        <v>-3.839553</v>
      </c>
      <c r="G8" s="49">
        <v>0.0009672482</v>
      </c>
    </row>
    <row r="9" spans="1:7" ht="12.75">
      <c r="A9" t="s">
        <v>17</v>
      </c>
      <c r="B9" s="49">
        <v>0.1582442</v>
      </c>
      <c r="C9" s="49">
        <v>-0.2026352</v>
      </c>
      <c r="D9" s="49">
        <v>-0.5557444</v>
      </c>
      <c r="E9" s="49">
        <v>-0.02254291</v>
      </c>
      <c r="F9" s="49">
        <v>-1.943165</v>
      </c>
      <c r="G9" s="49">
        <v>-0.4241491</v>
      </c>
    </row>
    <row r="10" spans="1:7" ht="12.75">
      <c r="A10" t="s">
        <v>18</v>
      </c>
      <c r="B10" s="49">
        <v>0.6261821</v>
      </c>
      <c r="C10" s="49">
        <v>-0.4468479</v>
      </c>
      <c r="D10" s="49">
        <v>0.3481743</v>
      </c>
      <c r="E10" s="49">
        <v>0.1692532</v>
      </c>
      <c r="F10" s="49">
        <v>0.7144173</v>
      </c>
      <c r="G10" s="49">
        <v>0.2029306</v>
      </c>
    </row>
    <row r="11" spans="1:7" ht="12.75">
      <c r="A11" t="s">
        <v>19</v>
      </c>
      <c r="B11" s="49">
        <v>1.300581</v>
      </c>
      <c r="C11" s="49">
        <v>0.00972561</v>
      </c>
      <c r="D11" s="49">
        <v>0.7297163</v>
      </c>
      <c r="E11" s="49">
        <v>-0.1903324</v>
      </c>
      <c r="F11" s="49">
        <v>12.16398</v>
      </c>
      <c r="G11" s="49">
        <v>1.942938</v>
      </c>
    </row>
    <row r="12" spans="1:7" ht="12.75">
      <c r="A12" t="s">
        <v>20</v>
      </c>
      <c r="B12" s="49">
        <v>0.03752882</v>
      </c>
      <c r="C12" s="49">
        <v>-0.2819696</v>
      </c>
      <c r="D12" s="49">
        <v>-0.1246414</v>
      </c>
      <c r="E12" s="49">
        <v>0.04943188</v>
      </c>
      <c r="F12" s="49">
        <v>-0.1267632</v>
      </c>
      <c r="G12" s="49">
        <v>-0.09743707</v>
      </c>
    </row>
    <row r="13" spans="1:7" ht="12.75">
      <c r="A13" t="s">
        <v>21</v>
      </c>
      <c r="B13" s="49">
        <v>-0.01272373</v>
      </c>
      <c r="C13" s="49">
        <v>-0.06702869</v>
      </c>
      <c r="D13" s="49">
        <v>-0.07746995</v>
      </c>
      <c r="E13" s="49">
        <v>0.07536972</v>
      </c>
      <c r="F13" s="49">
        <v>-0.1143921</v>
      </c>
      <c r="G13" s="49">
        <v>-0.03373684</v>
      </c>
    </row>
    <row r="14" spans="1:7" ht="12.75">
      <c r="A14" t="s">
        <v>22</v>
      </c>
      <c r="B14" s="49">
        <v>-0.08980238</v>
      </c>
      <c r="C14" s="49">
        <v>-0.06451913</v>
      </c>
      <c r="D14" s="49">
        <v>-0.003997001</v>
      </c>
      <c r="E14" s="49">
        <v>0.02312005</v>
      </c>
      <c r="F14" s="49">
        <v>0.001207434</v>
      </c>
      <c r="G14" s="49">
        <v>-0.02376979</v>
      </c>
    </row>
    <row r="15" spans="1:7" ht="12.75">
      <c r="A15" t="s">
        <v>23</v>
      </c>
      <c r="B15" s="49">
        <v>-0.4231222</v>
      </c>
      <c r="C15" s="49">
        <v>-0.2325766</v>
      </c>
      <c r="D15" s="49">
        <v>-0.05892278</v>
      </c>
      <c r="E15" s="49">
        <v>-0.1546984</v>
      </c>
      <c r="F15" s="49">
        <v>-0.3267313</v>
      </c>
      <c r="G15" s="49">
        <v>-0.2122229</v>
      </c>
    </row>
    <row r="16" spans="1:7" ht="12.75">
      <c r="A16" t="s">
        <v>24</v>
      </c>
      <c r="B16" s="49">
        <v>-0.01454019</v>
      </c>
      <c r="C16" s="49">
        <v>-0.05080419</v>
      </c>
      <c r="D16" s="49">
        <v>-0.02776426</v>
      </c>
      <c r="E16" s="49">
        <v>-0.007783159</v>
      </c>
      <c r="F16" s="49">
        <v>-0.01948697</v>
      </c>
      <c r="G16" s="49">
        <v>-0.02548366</v>
      </c>
    </row>
    <row r="17" spans="1:7" ht="12.75">
      <c r="A17" t="s">
        <v>25</v>
      </c>
      <c r="B17" s="49">
        <v>-0.05055385</v>
      </c>
      <c r="C17" s="49">
        <v>-0.04454227</v>
      </c>
      <c r="D17" s="49">
        <v>-0.04750397</v>
      </c>
      <c r="E17" s="49">
        <v>-0.0558484</v>
      </c>
      <c r="F17" s="49">
        <v>-0.05900222</v>
      </c>
      <c r="G17" s="49">
        <v>-0.0507747</v>
      </c>
    </row>
    <row r="18" spans="1:7" ht="12.75">
      <c r="A18" t="s">
        <v>26</v>
      </c>
      <c r="B18" s="49">
        <v>-0.007159516</v>
      </c>
      <c r="C18" s="49">
        <v>0.01357058</v>
      </c>
      <c r="D18" s="49">
        <v>0.04393915</v>
      </c>
      <c r="E18" s="49">
        <v>0.08276083</v>
      </c>
      <c r="F18" s="49">
        <v>-0.008663539</v>
      </c>
      <c r="G18" s="49">
        <v>0.0315457</v>
      </c>
    </row>
    <row r="19" spans="1:7" ht="12.75">
      <c r="A19" t="s">
        <v>27</v>
      </c>
      <c r="B19" s="49">
        <v>-0.214285</v>
      </c>
      <c r="C19" s="49">
        <v>-0.2038893</v>
      </c>
      <c r="D19" s="49">
        <v>-0.2118102</v>
      </c>
      <c r="E19" s="49">
        <v>-0.1974655</v>
      </c>
      <c r="F19" s="49">
        <v>-0.1667822</v>
      </c>
      <c r="G19" s="49">
        <v>-0.2008054</v>
      </c>
    </row>
    <row r="20" spans="1:7" ht="12.75">
      <c r="A20" t="s">
        <v>28</v>
      </c>
      <c r="B20" s="49">
        <v>-0.003165358</v>
      </c>
      <c r="C20" s="49">
        <v>0.0003597178</v>
      </c>
      <c r="D20" s="49">
        <v>-0.005680925</v>
      </c>
      <c r="E20" s="49">
        <v>-0.004346957</v>
      </c>
      <c r="F20" s="49">
        <v>-0.005258594</v>
      </c>
      <c r="G20" s="49">
        <v>-0.003485316</v>
      </c>
    </row>
    <row r="21" spans="1:7" ht="12.75">
      <c r="A21" t="s">
        <v>29</v>
      </c>
      <c r="B21" s="49">
        <v>-113.313</v>
      </c>
      <c r="C21" s="49">
        <v>70.67052</v>
      </c>
      <c r="D21" s="49">
        <v>14.63217</v>
      </c>
      <c r="E21" s="49">
        <v>8.698724</v>
      </c>
      <c r="F21" s="49">
        <v>-46.49113</v>
      </c>
      <c r="G21" s="49">
        <v>0.009347065</v>
      </c>
    </row>
    <row r="22" spans="1:7" ht="12.75">
      <c r="A22" t="s">
        <v>30</v>
      </c>
      <c r="B22" s="49">
        <v>165.0737</v>
      </c>
      <c r="C22" s="49">
        <v>78.58246</v>
      </c>
      <c r="D22" s="49">
        <v>27.08764</v>
      </c>
      <c r="E22" s="49">
        <v>-86.11154</v>
      </c>
      <c r="F22" s="49">
        <v>-215.2795</v>
      </c>
      <c r="G22" s="49">
        <v>0</v>
      </c>
    </row>
    <row r="23" spans="1:7" ht="12.75">
      <c r="A23" t="s">
        <v>31</v>
      </c>
      <c r="B23" s="49">
        <v>1.404423</v>
      </c>
      <c r="C23" s="49">
        <v>0.4618159</v>
      </c>
      <c r="D23" s="49">
        <v>0.2576104</v>
      </c>
      <c r="E23" s="49">
        <v>-0.793424</v>
      </c>
      <c r="F23" s="49">
        <v>5.766141</v>
      </c>
      <c r="G23" s="49">
        <v>0.9547553</v>
      </c>
    </row>
    <row r="24" spans="1:7" ht="12.75">
      <c r="A24" t="s">
        <v>32</v>
      </c>
      <c r="B24" s="49">
        <v>-0.6666325</v>
      </c>
      <c r="C24" s="49">
        <v>0.96052</v>
      </c>
      <c r="D24" s="49">
        <v>-0.7853594</v>
      </c>
      <c r="E24" s="49">
        <v>-1.580589</v>
      </c>
      <c r="F24" s="49">
        <v>-1.554388</v>
      </c>
      <c r="G24" s="49">
        <v>-0.6418912</v>
      </c>
    </row>
    <row r="25" spans="1:7" ht="12.75">
      <c r="A25" t="s">
        <v>33</v>
      </c>
      <c r="B25" s="49">
        <v>-0.1999422</v>
      </c>
      <c r="C25" s="49">
        <v>-0.5721332</v>
      </c>
      <c r="D25" s="49">
        <v>-0.2911663</v>
      </c>
      <c r="E25" s="49">
        <v>-0.7926686</v>
      </c>
      <c r="F25" s="49">
        <v>-1.874879</v>
      </c>
      <c r="G25" s="49">
        <v>-0.6774571</v>
      </c>
    </row>
    <row r="26" spans="1:7" ht="12.75">
      <c r="A26" t="s">
        <v>34</v>
      </c>
      <c r="B26" s="49">
        <v>0.4347345</v>
      </c>
      <c r="C26" s="49">
        <v>0.9730671</v>
      </c>
      <c r="D26" s="49">
        <v>1.002541</v>
      </c>
      <c r="E26" s="49">
        <v>0.4069731</v>
      </c>
      <c r="F26" s="49">
        <v>0.971743</v>
      </c>
      <c r="G26" s="49">
        <v>0.7658961</v>
      </c>
    </row>
    <row r="27" spans="1:7" ht="12.75">
      <c r="A27" t="s">
        <v>35</v>
      </c>
      <c r="B27" s="49">
        <v>0.160197</v>
      </c>
      <c r="C27" s="49">
        <v>0.526858</v>
      </c>
      <c r="D27" s="49">
        <v>0.3649331</v>
      </c>
      <c r="E27" s="49">
        <v>0.1915929</v>
      </c>
      <c r="F27" s="49">
        <v>0.2392411</v>
      </c>
      <c r="G27" s="49">
        <v>0.3157845</v>
      </c>
    </row>
    <row r="28" spans="1:7" ht="12.75">
      <c r="A28" t="s">
        <v>36</v>
      </c>
      <c r="B28" s="49">
        <v>-0.00722668</v>
      </c>
      <c r="C28" s="49">
        <v>0.1361787</v>
      </c>
      <c r="D28" s="49">
        <v>-0.1156738</v>
      </c>
      <c r="E28" s="49">
        <v>-0.1231679</v>
      </c>
      <c r="F28" s="49">
        <v>-0.03899516</v>
      </c>
      <c r="G28" s="49">
        <v>-0.0309341</v>
      </c>
    </row>
    <row r="29" spans="1:7" ht="12.75">
      <c r="A29" t="s">
        <v>37</v>
      </c>
      <c r="B29" s="49">
        <v>0.05025037</v>
      </c>
      <c r="C29" s="49">
        <v>-0.09268001</v>
      </c>
      <c r="D29" s="49">
        <v>-0.0188825</v>
      </c>
      <c r="E29" s="49">
        <v>-0.01849146</v>
      </c>
      <c r="F29" s="49">
        <v>0.008579781</v>
      </c>
      <c r="G29" s="49">
        <v>-0.02287489</v>
      </c>
    </row>
    <row r="30" spans="1:7" ht="12.75">
      <c r="A30" t="s">
        <v>38</v>
      </c>
      <c r="B30" s="49">
        <v>0.02567828</v>
      </c>
      <c r="C30" s="49">
        <v>0.01794412</v>
      </c>
      <c r="D30" s="49">
        <v>0.1052053</v>
      </c>
      <c r="E30" s="49">
        <v>0.04306779</v>
      </c>
      <c r="F30" s="49">
        <v>0.3083445</v>
      </c>
      <c r="G30" s="49">
        <v>0.08482583</v>
      </c>
    </row>
    <row r="31" spans="1:7" ht="12.75">
      <c r="A31" t="s">
        <v>39</v>
      </c>
      <c r="B31" s="49">
        <v>0.02767298</v>
      </c>
      <c r="C31" s="49">
        <v>-0.005855389</v>
      </c>
      <c r="D31" s="49">
        <v>0.01325061</v>
      </c>
      <c r="E31" s="49">
        <v>0.009432548</v>
      </c>
      <c r="F31" s="49">
        <v>0.006308605</v>
      </c>
      <c r="G31" s="49">
        <v>0.008895343</v>
      </c>
    </row>
    <row r="32" spans="1:7" ht="12.75">
      <c r="A32" t="s">
        <v>40</v>
      </c>
      <c r="B32" s="49">
        <v>0.0185885</v>
      </c>
      <c r="C32" s="49">
        <v>0.01952481</v>
      </c>
      <c r="D32" s="49">
        <v>0.000195361</v>
      </c>
      <c r="E32" s="49">
        <v>0.01324407</v>
      </c>
      <c r="F32" s="49">
        <v>0.01625493</v>
      </c>
      <c r="G32" s="49">
        <v>0.01278905</v>
      </c>
    </row>
    <row r="33" spans="1:7" ht="12.75">
      <c r="A33" t="s">
        <v>41</v>
      </c>
      <c r="B33" s="49">
        <v>0.1619368</v>
      </c>
      <c r="C33" s="49">
        <v>0.1068206</v>
      </c>
      <c r="D33" s="49">
        <v>0.1285989</v>
      </c>
      <c r="E33" s="49">
        <v>0.115777</v>
      </c>
      <c r="F33" s="49">
        <v>0.09177498</v>
      </c>
      <c r="G33" s="49">
        <v>0.1201913</v>
      </c>
    </row>
    <row r="34" spans="1:7" ht="12.75">
      <c r="A34" t="s">
        <v>42</v>
      </c>
      <c r="B34" s="49">
        <v>-0.02271529</v>
      </c>
      <c r="C34" s="49">
        <v>-0.008588663</v>
      </c>
      <c r="D34" s="49">
        <v>0.006628709</v>
      </c>
      <c r="E34" s="49">
        <v>0.01426087</v>
      </c>
      <c r="F34" s="49">
        <v>0.0004219307</v>
      </c>
      <c r="G34" s="49">
        <v>-0.0002885288</v>
      </c>
    </row>
    <row r="35" spans="1:7" ht="12.75">
      <c r="A35" t="s">
        <v>43</v>
      </c>
      <c r="B35" s="49">
        <v>-0.006599181</v>
      </c>
      <c r="C35" s="49">
        <v>-0.01312864</v>
      </c>
      <c r="D35" s="49">
        <v>-0.00140863</v>
      </c>
      <c r="E35" s="49">
        <v>3.12166E-05</v>
      </c>
      <c r="F35" s="49">
        <v>-0.000817587</v>
      </c>
      <c r="G35" s="49">
        <v>-0.004555894</v>
      </c>
    </row>
    <row r="36" spans="1:6" ht="12.75">
      <c r="A36" t="s">
        <v>44</v>
      </c>
      <c r="B36" s="49">
        <v>22.01843</v>
      </c>
      <c r="C36" s="49">
        <v>22.02149</v>
      </c>
      <c r="D36" s="49">
        <v>22.03674</v>
      </c>
      <c r="E36" s="49">
        <v>22.04285</v>
      </c>
      <c r="F36" s="49">
        <v>22.05811</v>
      </c>
    </row>
    <row r="37" spans="1:6" ht="12.75">
      <c r="A37" t="s">
        <v>45</v>
      </c>
      <c r="B37" s="49">
        <v>0.02746582</v>
      </c>
      <c r="C37" s="49">
        <v>0.1698812</v>
      </c>
      <c r="D37" s="49">
        <v>0.247701</v>
      </c>
      <c r="E37" s="49">
        <v>0.2995809</v>
      </c>
      <c r="F37" s="49">
        <v>0.3463745</v>
      </c>
    </row>
    <row r="38" spans="1:7" ht="12.75">
      <c r="A38" t="s">
        <v>55</v>
      </c>
      <c r="B38" s="49">
        <v>-9.680912E-05</v>
      </c>
      <c r="C38" s="49">
        <v>-0.0001309109</v>
      </c>
      <c r="D38" s="49">
        <v>2.314685E-05</v>
      </c>
      <c r="E38" s="49">
        <v>0.000292502</v>
      </c>
      <c r="F38" s="49">
        <v>-0.0002277848</v>
      </c>
      <c r="G38" s="49">
        <v>0.0002690629</v>
      </c>
    </row>
    <row r="39" spans="1:7" ht="12.75">
      <c r="A39" t="s">
        <v>56</v>
      </c>
      <c r="B39" s="49">
        <v>0.0001942301</v>
      </c>
      <c r="C39" s="49">
        <v>-0.0001191112</v>
      </c>
      <c r="D39" s="49">
        <v>-2.493739E-05</v>
      </c>
      <c r="E39" s="49">
        <v>-1.226905E-05</v>
      </c>
      <c r="F39" s="49">
        <v>7.413118E-05</v>
      </c>
      <c r="G39" s="49">
        <v>0.001103114</v>
      </c>
    </row>
    <row r="40" spans="2:5" ht="12.75">
      <c r="B40" t="s">
        <v>46</v>
      </c>
      <c r="C40" t="s">
        <v>47</v>
      </c>
      <c r="D40" t="s">
        <v>48</v>
      </c>
      <c r="E40">
        <v>3.116974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-9.680912281753079E-05</v>
      </c>
      <c r="C50">
        <f>-0.017/(C7*C7+C22*C22)*(C21*C22+C6*C7)</f>
        <v>-0.00013091091574806115</v>
      </c>
      <c r="D50">
        <f>-0.017/(D7*D7+D22*D22)*(D21*D22+D6*D7)</f>
        <v>2.314685150016168E-05</v>
      </c>
      <c r="E50">
        <f>-0.017/(E7*E7+E22*E22)*(E21*E22+E6*E7)</f>
        <v>0.00029250208068189366</v>
      </c>
      <c r="F50">
        <f>-0.017/(F7*F7+F22*F22)*(F21*F22+F6*F7)</f>
        <v>-0.00022778480236153957</v>
      </c>
      <c r="G50">
        <f>(B50*B$4+C50*C$4+D50*D$4+E50*E$4+F50*F$4)/SUM(B$4:F$4)</f>
        <v>9.650931767204748E-09</v>
      </c>
    </row>
    <row r="51" spans="1:7" ht="12.75">
      <c r="A51" t="s">
        <v>59</v>
      </c>
      <c r="B51">
        <f>-0.017/(B7*B7+B22*B22)*(B21*B7-B6*B22)</f>
        <v>0.00019423016400972444</v>
      </c>
      <c r="C51">
        <f>-0.017/(C7*C7+C22*C22)*(C21*C7-C6*C22)</f>
        <v>-0.00011911115381996648</v>
      </c>
      <c r="D51">
        <f>-0.017/(D7*D7+D22*D22)*(D21*D7-D6*D22)</f>
        <v>-2.4937388358056985E-05</v>
      </c>
      <c r="E51">
        <f>-0.017/(E7*E7+E22*E22)*(E21*E7-E6*E22)</f>
        <v>-1.226905033792779E-05</v>
      </c>
      <c r="F51">
        <f>-0.017/(F7*F7+F22*F22)*(F21*F7-F6*F22)</f>
        <v>7.41311811640009E-05</v>
      </c>
      <c r="G51">
        <f>(B51*B$4+C51*C$4+D51*D$4+E51*E$4+F51*F$4)/SUM(B$4:F$4)</f>
        <v>4.075686391038679E-07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9999.97356538085</v>
      </c>
      <c r="C62">
        <f>C7+(2/0.017)*(C8*C50-C23*C51)</f>
        <v>9999.973956131904</v>
      </c>
      <c r="D62">
        <f>D7+(2/0.017)*(D8*D50-D23*D51)</f>
        <v>10000.001266069294</v>
      </c>
      <c r="E62">
        <f>E7+(2/0.017)*(E8*E50-E23*E51)</f>
        <v>10000.003417136395</v>
      </c>
      <c r="F62">
        <f>F7+(2/0.017)*(F8*F50-F23*F51)</f>
        <v>10000.052604820961</v>
      </c>
    </row>
    <row r="63" spans="1:6" ht="12.75">
      <c r="A63" t="s">
        <v>67</v>
      </c>
      <c r="B63">
        <f>B8+(3/0.017)*(B9*B50-B24*B51)</f>
        <v>-0.4765742015971322</v>
      </c>
      <c r="C63">
        <f>C8+(3/0.017)*(C9*C50-C24*C51)</f>
        <v>2.1360800244226965</v>
      </c>
      <c r="D63">
        <f>D8+(3/0.017)*(D9*D50-D24*D51)</f>
        <v>0.1816624860957711</v>
      </c>
      <c r="E63">
        <f>E8+(3/0.017)*(E9*E50-E24*E51)</f>
        <v>0.12799520457337654</v>
      </c>
      <c r="F63">
        <f>F8+(3/0.017)*(F9*F50-F24*F51)</f>
        <v>-3.7411085163691746</v>
      </c>
    </row>
    <row r="64" spans="1:6" ht="12.75">
      <c r="A64" t="s">
        <v>68</v>
      </c>
      <c r="B64">
        <f>B9+(4/0.017)*(B10*B50-B25*B51)</f>
        <v>0.15311823917021783</v>
      </c>
      <c r="C64">
        <f>C9+(4/0.017)*(C10*C50-C25*C51)</f>
        <v>-0.2049058300709674</v>
      </c>
      <c r="D64">
        <f>D9+(4/0.017)*(D10*D50-D25*D51)</f>
        <v>-0.5555565854780249</v>
      </c>
      <c r="E64">
        <f>E9+(4/0.017)*(E10*E50-E25*E51)</f>
        <v>-0.013182528304147309</v>
      </c>
      <c r="F64">
        <f>F9+(4/0.017)*(F10*F50-F25*F51)</f>
        <v>-1.9487523902763728</v>
      </c>
    </row>
    <row r="65" spans="1:6" ht="12.75">
      <c r="A65" t="s">
        <v>69</v>
      </c>
      <c r="B65">
        <f>B10+(5/0.017)*(B11*B50-B26*B51)</f>
        <v>0.5643154355885787</v>
      </c>
      <c r="C65">
        <f>C10+(5/0.017)*(C11*C50-C26*C51)</f>
        <v>-0.41313320690766464</v>
      </c>
      <c r="D65">
        <f>D10+(5/0.017)*(D11*D50-D26*D51)</f>
        <v>0.3604952967927124</v>
      </c>
      <c r="E65">
        <f>E10+(5/0.017)*(E11*E50-E26*E51)</f>
        <v>0.15434747953791295</v>
      </c>
      <c r="F65">
        <f>F10+(5/0.017)*(F11*F50-F26*F51)</f>
        <v>-0.12170218135516753</v>
      </c>
    </row>
    <row r="66" spans="1:6" ht="12.75">
      <c r="A66" t="s">
        <v>70</v>
      </c>
      <c r="B66">
        <f>B11+(6/0.017)*(B12*B50-B27*B51)</f>
        <v>1.2883169217429025</v>
      </c>
      <c r="C66">
        <f>C11+(6/0.017)*(C12*C50-C27*C51)</f>
        <v>0.0449023968806098</v>
      </c>
      <c r="D66">
        <f>D11+(6/0.017)*(D12*D50-D27*D51)</f>
        <v>0.7319099785162956</v>
      </c>
      <c r="E66">
        <f>E11+(6/0.017)*(E12*E50-E27*E51)</f>
        <v>-0.1843996032871151</v>
      </c>
      <c r="F66">
        <f>F11+(6/0.017)*(F12*F50-F27*F51)</f>
        <v>12.16791159004685</v>
      </c>
    </row>
    <row r="67" spans="1:6" ht="12.75">
      <c r="A67" t="s">
        <v>71</v>
      </c>
      <c r="B67">
        <f>B12+(7/0.017)*(B13*B50-B28*B51)</f>
        <v>0.03861398980431707</v>
      </c>
      <c r="C67">
        <f>C12+(7/0.017)*(C13*C50-C28*C51)</f>
        <v>-0.27167746324094283</v>
      </c>
      <c r="D67">
        <f>D12+(7/0.017)*(D13*D50-D28*D51)</f>
        <v>-0.1265675479595759</v>
      </c>
      <c r="E67">
        <f>E12+(7/0.017)*(E13*E50-E28*E51)</f>
        <v>0.057887322781592004</v>
      </c>
      <c r="F67">
        <f>F12+(7/0.017)*(F13*F50-F28*F51)</f>
        <v>-0.11484362505147619</v>
      </c>
    </row>
    <row r="68" spans="1:6" ht="12.75">
      <c r="A68" t="s">
        <v>72</v>
      </c>
      <c r="B68">
        <f>B13+(8/0.017)*(B14*B50-B29*B51)</f>
        <v>-0.013225587869140125</v>
      </c>
      <c r="C68">
        <f>C13+(8/0.017)*(C14*C50-C29*C51)</f>
        <v>-0.0682489086049778</v>
      </c>
      <c r="D68">
        <f>D13+(8/0.017)*(D14*D50-D29*D51)</f>
        <v>-0.07773507857612423</v>
      </c>
      <c r="E68">
        <f>E13+(8/0.017)*(E14*E50-E29*E51)</f>
        <v>0.07844538591854477</v>
      </c>
      <c r="F68">
        <f>F13+(8/0.017)*(F14*F50-F29*F51)</f>
        <v>-0.11482083619515908</v>
      </c>
    </row>
    <row r="69" spans="1:6" ht="12.75">
      <c r="A69" t="s">
        <v>73</v>
      </c>
      <c r="B69">
        <f>B14+(9/0.017)*(B15*B50-B30*B51)</f>
        <v>-0.07075700750490437</v>
      </c>
      <c r="C69">
        <f>C14+(9/0.017)*(C15*C50-C30*C51)</f>
        <v>-0.04726869207497117</v>
      </c>
      <c r="D69">
        <f>D14+(9/0.017)*(D15*D50-D30*D51)</f>
        <v>-0.0033301176315821907</v>
      </c>
      <c r="E69">
        <f>E14+(9/0.017)*(E15*E50-E30*E51)</f>
        <v>-0.0005558809971975866</v>
      </c>
      <c r="F69">
        <f>F14+(9/0.017)*(F15*F50-F30*F51)</f>
        <v>0.02850733655580297</v>
      </c>
    </row>
    <row r="70" spans="1:6" ht="12.75">
      <c r="A70" t="s">
        <v>74</v>
      </c>
      <c r="B70">
        <f>B15+(10/0.017)*(B16*B50-B31*B51)</f>
        <v>-0.4254559084732574</v>
      </c>
      <c r="C70">
        <f>C15+(10/0.017)*(C16*C50-C31*C51)</f>
        <v>-0.2290746112371272</v>
      </c>
      <c r="D70">
        <f>D15+(10/0.017)*(D16*D50-D31*D51)</f>
        <v>-0.059106438585694546</v>
      </c>
      <c r="E70">
        <f>E15+(10/0.017)*(E16*E50-E31*E51)</f>
        <v>-0.15596949517385358</v>
      </c>
      <c r="F70">
        <f>F15+(10/0.017)*(F16*F50-F31*F51)</f>
        <v>-0.32439531690004225</v>
      </c>
    </row>
    <row r="71" spans="1:6" ht="12.75">
      <c r="A71" t="s">
        <v>75</v>
      </c>
      <c r="B71">
        <f>B16+(11/0.017)*(B17*B50-B32*B51)</f>
        <v>-0.013709608166564887</v>
      </c>
      <c r="C71">
        <f>C16+(11/0.017)*(C17*C50-C32*C51)</f>
        <v>-0.04552633046902688</v>
      </c>
      <c r="D71">
        <f>D16+(11/0.017)*(D17*D50-D32*D51)</f>
        <v>-0.028472592412202485</v>
      </c>
      <c r="E71">
        <f>E16+(11/0.017)*(E17*E50-E32*E51)</f>
        <v>-0.018248223203158935</v>
      </c>
      <c r="F71">
        <f>F16+(11/0.017)*(F17*F50-F32*F51)</f>
        <v>-0.011570327031147461</v>
      </c>
    </row>
    <row r="72" spans="1:6" ht="12.75">
      <c r="A72" t="s">
        <v>76</v>
      </c>
      <c r="B72">
        <f>B17+(12/0.017)*(B18*B50-B33*B51)</f>
        <v>-0.07226672394784837</v>
      </c>
      <c r="C72">
        <f>C17+(12/0.017)*(C18*C50-C33*C51)</f>
        <v>-0.03681498444985262</v>
      </c>
      <c r="D72">
        <f>D17+(12/0.017)*(D18*D50-D33*D51)</f>
        <v>-0.04452234151166193</v>
      </c>
      <c r="E72">
        <f>E17+(12/0.017)*(E18*E50-E33*E51)</f>
        <v>-0.03775791377769312</v>
      </c>
      <c r="F72">
        <f>F17+(12/0.017)*(F18*F50-F33*F51)</f>
        <v>-0.06241160716459017</v>
      </c>
    </row>
    <row r="73" spans="1:6" ht="12.75">
      <c r="A73" t="s">
        <v>77</v>
      </c>
      <c r="B73">
        <f>B18+(13/0.017)*(B19*B50-B34*B51)</f>
        <v>0.012077989059257613</v>
      </c>
      <c r="C73">
        <f>C18+(13/0.017)*(C19*C50-C34*C51)</f>
        <v>0.03319930249346435</v>
      </c>
      <c r="D73">
        <f>D18+(13/0.017)*(D19*D50-D34*D51)</f>
        <v>0.040316404399137536</v>
      </c>
      <c r="E73">
        <f>E18+(13/0.017)*(E19*E50-E34*E51)</f>
        <v>0.03872592825570754</v>
      </c>
      <c r="F73">
        <f>F18+(13/0.017)*(F19*F50-F34*F51)</f>
        <v>0.020364063303671256</v>
      </c>
    </row>
    <row r="74" spans="1:6" ht="12.75">
      <c r="A74" t="s">
        <v>78</v>
      </c>
      <c r="B74">
        <f>B19+(14/0.017)*(B20*B50-B35*B51)</f>
        <v>-0.21297707426171728</v>
      </c>
      <c r="C74">
        <f>C19+(14/0.017)*(C20*C50-C35*C51)</f>
        <v>-0.205215889307726</v>
      </c>
      <c r="D74">
        <f>D19+(14/0.017)*(D20*D50-D35*D51)</f>
        <v>-0.2119474190076529</v>
      </c>
      <c r="E74">
        <f>E19+(14/0.017)*(E20*E50-E35*E51)</f>
        <v>-0.19851229726866887</v>
      </c>
      <c r="F74">
        <f>F19+(14/0.017)*(F20*F50-F35*F51)</f>
        <v>-0.16574584054176147</v>
      </c>
    </row>
    <row r="75" spans="1:6" ht="12.75">
      <c r="A75" t="s">
        <v>79</v>
      </c>
      <c r="B75" s="49">
        <f>B20</f>
        <v>-0.003165358</v>
      </c>
      <c r="C75" s="49">
        <f>C20</f>
        <v>0.0003597178</v>
      </c>
      <c r="D75" s="49">
        <f>D20</f>
        <v>-0.005680925</v>
      </c>
      <c r="E75" s="49">
        <f>E20</f>
        <v>-0.004346957</v>
      </c>
      <c r="F75" s="49">
        <f>F20</f>
        <v>-0.005258594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165.04635423475204</v>
      </c>
      <c r="C82">
        <f>C22+(2/0.017)*(C8*C51+C23*C50)</f>
        <v>78.54576290796221</v>
      </c>
      <c r="D82">
        <f>D22+(2/0.017)*(D8*D51+D23*D50)</f>
        <v>27.08779175116328</v>
      </c>
      <c r="E82">
        <f>E22+(2/0.017)*(E8*E51+E23*E50)</f>
        <v>-86.13903468397952</v>
      </c>
      <c r="F82">
        <f>F22+(2/0.017)*(F8*F51+F23*F50)</f>
        <v>-215.46750822201244</v>
      </c>
    </row>
    <row r="83" spans="1:6" ht="12.75">
      <c r="A83" t="s">
        <v>82</v>
      </c>
      <c r="B83">
        <f>B23+(3/0.017)*(B9*B51+B24*B50)</f>
        <v>1.4212356890269844</v>
      </c>
      <c r="C83">
        <f>C23+(3/0.017)*(C9*C51+C24*C50)</f>
        <v>0.44388535170862564</v>
      </c>
      <c r="D83">
        <f>D23+(3/0.017)*(D9*D51+D24*D50)</f>
        <v>0.2568480852690399</v>
      </c>
      <c r="E83">
        <f>E23+(3/0.017)*(E9*E51+E24*E50)</f>
        <v>-0.8749620572538871</v>
      </c>
      <c r="F83">
        <f>F23+(3/0.017)*(F9*F51+F24*F50)</f>
        <v>5.803202796481165</v>
      </c>
    </row>
    <row r="84" spans="1:6" ht="12.75">
      <c r="A84" t="s">
        <v>83</v>
      </c>
      <c r="B84">
        <f>B24+(4/0.017)*(B10*B51+B25*B50)</f>
        <v>-0.6334608103578444</v>
      </c>
      <c r="C84">
        <f>C24+(4/0.017)*(C10*C51+C25*C50)</f>
        <v>0.9906666000218584</v>
      </c>
      <c r="D84">
        <f>D24+(4/0.017)*(D10*D51+D25*D50)</f>
        <v>-0.7889881390219639</v>
      </c>
      <c r="E84">
        <f>E24+(4/0.017)*(E10*E51+E25*E50)</f>
        <v>-1.635632244899261</v>
      </c>
      <c r="F84">
        <f>F24+(4/0.017)*(F10*F51+F25*F50)</f>
        <v>-1.4414398727624007</v>
      </c>
    </row>
    <row r="85" spans="1:6" ht="12.75">
      <c r="A85" t="s">
        <v>84</v>
      </c>
      <c r="B85">
        <f>B25+(5/0.017)*(B11*B51+B26*B50)</f>
        <v>-0.13802284843105483</v>
      </c>
      <c r="C85">
        <f>C25+(5/0.017)*(C11*C51+C26*C50)</f>
        <v>-0.6099401216982392</v>
      </c>
      <c r="D85">
        <f>D25+(5/0.017)*(D11*D51+D26*D50)</f>
        <v>-0.2896932267983767</v>
      </c>
      <c r="E85">
        <f>E25+(5/0.017)*(E11*E51+E26*E50)</f>
        <v>-0.7569698716682062</v>
      </c>
      <c r="F85">
        <f>F25+(5/0.017)*(F11*F51+F26*F50)</f>
        <v>-1.6747666712193898</v>
      </c>
    </row>
    <row r="86" spans="1:6" ht="12.75">
      <c r="A86" t="s">
        <v>85</v>
      </c>
      <c r="B86">
        <f>B26+(6/0.017)*(B12*B51+B27*B50)</f>
        <v>0.43183356981730286</v>
      </c>
      <c r="C86">
        <f>C26+(6/0.017)*(C12*C51+C27*C50)</f>
        <v>0.9605780156996337</v>
      </c>
      <c r="D86">
        <f>D26+(6/0.017)*(D12*D51+D27*D50)</f>
        <v>1.006619335271936</v>
      </c>
      <c r="E86">
        <f>E26+(6/0.017)*(E12*E51+E27*E50)</f>
        <v>0.42653833753053866</v>
      </c>
      <c r="F86">
        <f>F26+(6/0.017)*(F12*F51+F27*F50)</f>
        <v>0.9491926732619815</v>
      </c>
    </row>
    <row r="87" spans="1:6" ht="12.75">
      <c r="A87" t="s">
        <v>86</v>
      </c>
      <c r="B87">
        <f>B27+(7/0.017)*(B13*B51+B28*B50)</f>
        <v>0.15946746674757487</v>
      </c>
      <c r="C87">
        <f>C27+(7/0.017)*(C13*C51+C28*C50)</f>
        <v>0.5228048296457601</v>
      </c>
      <c r="D87">
        <f>D27+(7/0.017)*(D13*D51+D28*D50)</f>
        <v>0.36462609398277585</v>
      </c>
      <c r="E87">
        <f>E27+(7/0.017)*(E13*E51+E28*E50)</f>
        <v>0.1763775427421774</v>
      </c>
      <c r="F87">
        <f>F27+(7/0.017)*(F13*F51+F28*F50)</f>
        <v>0.2394068284278696</v>
      </c>
    </row>
    <row r="88" spans="1:6" ht="12.75">
      <c r="A88" t="s">
        <v>87</v>
      </c>
      <c r="B88">
        <f>B28+(8/0.017)*(B14*B51+B29*B50)</f>
        <v>-0.017724103640856453</v>
      </c>
      <c r="C88">
        <f>C28+(8/0.017)*(C14*C51+C29*C50)</f>
        <v>0.14550471082277644</v>
      </c>
      <c r="D88">
        <f>D28+(8/0.017)*(D14*D51+D29*D50)</f>
        <v>-0.11583257442693988</v>
      </c>
      <c r="E88">
        <f>E28+(8/0.017)*(E14*E51+E29*E50)</f>
        <v>-0.125846700744523</v>
      </c>
      <c r="F88">
        <f>F28+(8/0.017)*(F14*F51+F29*F50)</f>
        <v>-0.03987272951096128</v>
      </c>
    </row>
    <row r="89" spans="1:6" ht="12.75">
      <c r="A89" t="s">
        <v>88</v>
      </c>
      <c r="B89">
        <f>B29+(9/0.017)*(B15*B51+B30*B50)</f>
        <v>0.005425612671778518</v>
      </c>
      <c r="C89">
        <f>C29+(9/0.017)*(C15*C51+C30*C50)</f>
        <v>-0.07925762917857143</v>
      </c>
      <c r="D89">
        <f>D29+(9/0.017)*(D15*D51+D30*D50)</f>
        <v>-0.016815384391933128</v>
      </c>
      <c r="E89">
        <f>E29+(9/0.017)*(E15*E51+E30*E50)</f>
        <v>-0.010817413777675904</v>
      </c>
      <c r="F89">
        <f>F29+(9/0.017)*(F15*F51+F30*F50)</f>
        <v>-0.041426955097420906</v>
      </c>
    </row>
    <row r="90" spans="1:6" ht="12.75">
      <c r="A90" t="s">
        <v>89</v>
      </c>
      <c r="B90">
        <f>B30+(10/0.017)*(B16*B51+B31*B50)</f>
        <v>0.022441138583541395</v>
      </c>
      <c r="C90">
        <f>C30+(10/0.017)*(C16*C51+C31*C50)</f>
        <v>0.02195463766225878</v>
      </c>
      <c r="D90">
        <f>D30+(10/0.017)*(D16*D51+D31*D50)</f>
        <v>0.10579299296238272</v>
      </c>
      <c r="E90">
        <f>E30+(10/0.017)*(E16*E51+E31*E50)</f>
        <v>0.044746926403347605</v>
      </c>
      <c r="F90">
        <f>F30+(10/0.017)*(F16*F51+F31*F50)</f>
        <v>0.30664944326675914</v>
      </c>
    </row>
    <row r="91" spans="1:6" ht="12.75">
      <c r="A91" t="s">
        <v>90</v>
      </c>
      <c r="B91">
        <f>B31+(11/0.017)*(B17*B51+B32*B50)</f>
        <v>0.020155050087089208</v>
      </c>
      <c r="C91">
        <f>C31+(11/0.017)*(C17*C51+C32*C50)</f>
        <v>-0.004076319906935921</v>
      </c>
      <c r="D91">
        <f>D31+(11/0.017)*(D17*D51+D32*D50)</f>
        <v>0.01402005802032056</v>
      </c>
      <c r="E91">
        <f>E31+(11/0.017)*(E17*E51+E32*E50)</f>
        <v>0.012382569969910773</v>
      </c>
      <c r="F91">
        <f>F31+(11/0.017)*(F17*F51+F32*F50)</f>
        <v>0.0010826148205389493</v>
      </c>
    </row>
    <row r="92" spans="1:6" ht="12.75">
      <c r="A92" t="s">
        <v>91</v>
      </c>
      <c r="B92">
        <f>B32+(12/0.017)*(B18*B51+B33*B50)</f>
        <v>0.0065408151575612975</v>
      </c>
      <c r="C92">
        <f>C32+(12/0.017)*(C18*C51+C33*C50)</f>
        <v>0.008512769993955175</v>
      </c>
      <c r="D92">
        <f>D32+(12/0.017)*(D18*D51+D33*D50)</f>
        <v>0.0015230777014432154</v>
      </c>
      <c r="E92">
        <f>E32+(12/0.017)*(E18*E51+E33*E50)</f>
        <v>0.03643203466293806</v>
      </c>
      <c r="F92">
        <f>F32+(12/0.017)*(F18*F51+F33*F50)</f>
        <v>0.0010451530163543745</v>
      </c>
    </row>
    <row r="93" spans="1:6" ht="12.75">
      <c r="A93" t="s">
        <v>92</v>
      </c>
      <c r="B93">
        <f>B33+(13/0.017)*(B19*B51+B34*B50)</f>
        <v>0.1317908985800051</v>
      </c>
      <c r="C93">
        <f>C33+(13/0.017)*(C19*C51+C34*C50)</f>
        <v>0.1262516537451793</v>
      </c>
      <c r="D93">
        <f>D33+(13/0.017)*(D19*D51+D34*D50)</f>
        <v>0.13275540296823296</v>
      </c>
      <c r="E93">
        <f>E33+(13/0.017)*(E19*E51+E34*E50)</f>
        <v>0.12081950752875853</v>
      </c>
      <c r="F93">
        <f>F33+(13/0.017)*(F19*F51+F34*F50)</f>
        <v>0.08224684344146324</v>
      </c>
    </row>
    <row r="94" spans="1:6" ht="12.75">
      <c r="A94" t="s">
        <v>93</v>
      </c>
      <c r="B94">
        <f>B34+(14/0.017)*(B20*B51+B35*B50)</f>
        <v>-0.022695481712583253</v>
      </c>
      <c r="C94">
        <f>C34+(14/0.017)*(C20*C51+C35*C50)</f>
        <v>-0.007208562861290197</v>
      </c>
      <c r="D94">
        <f>D34+(14/0.017)*(D20*D51+D35*D50)</f>
        <v>0.006718524833494736</v>
      </c>
      <c r="E94">
        <f>E34+(14/0.017)*(E20*E51+E35*E50)</f>
        <v>0.014312310903871923</v>
      </c>
      <c r="F94">
        <f>F34+(14/0.017)*(F20*F51+F35*F50)</f>
        <v>0.0002542667895394178</v>
      </c>
    </row>
    <row r="95" spans="1:6" ht="12.75">
      <c r="A95" t="s">
        <v>94</v>
      </c>
      <c r="B95" s="49">
        <f>B35</f>
        <v>-0.006599181</v>
      </c>
      <c r="C95" s="49">
        <f>C35</f>
        <v>-0.01312864</v>
      </c>
      <c r="D95" s="49">
        <f>D35</f>
        <v>-0.00140863</v>
      </c>
      <c r="E95" s="49">
        <f>E35</f>
        <v>3.12166E-05</v>
      </c>
      <c r="F95" s="49">
        <f>F35</f>
        <v>-0.000817587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-0.4765754614062141</v>
      </c>
      <c r="C103">
        <f>C63*10000/C62</f>
        <v>2.136085587615825</v>
      </c>
      <c r="D103">
        <f>D63*10000/D62</f>
        <v>0.18166246309604447</v>
      </c>
      <c r="E103">
        <f>E63*10000/E62</f>
        <v>0.1279951608356843</v>
      </c>
      <c r="F103">
        <f>F63*10000/F62</f>
        <v>-3.74108883643833</v>
      </c>
      <c r="G103">
        <f>AVERAGE(C103:E103)</f>
        <v>0.8152477371825179</v>
      </c>
      <c r="H103">
        <f>STDEV(C103:E103)</f>
        <v>1.1441938276297137</v>
      </c>
      <c r="I103">
        <f>(B103*B4+C103*C4+D103*D4+E103*E4+F103*F4)/SUM(B4:F4)</f>
        <v>0.020457138777512204</v>
      </c>
      <c r="K103">
        <f>(LN(H103)+LN(H123))/2-LN(K114*K115^3)</f>
        <v>-3.979917747465825</v>
      </c>
    </row>
    <row r="104" spans="1:11" ht="12.75">
      <c r="A104" t="s">
        <v>68</v>
      </c>
      <c r="B104">
        <f>B64*10000/B62</f>
        <v>0.15311864393352156</v>
      </c>
      <c r="C104">
        <f>C64*10000/C62</f>
        <v>-0.20490636372639834</v>
      </c>
      <c r="D104">
        <f>D64*10000/D62</f>
        <v>-0.5555565151407204</v>
      </c>
      <c r="E104">
        <f>E64*10000/E62</f>
        <v>-0.013182523799499123</v>
      </c>
      <c r="F104">
        <f>F64*10000/F62</f>
        <v>-1.9487421389532409</v>
      </c>
      <c r="G104">
        <f>AVERAGE(C104:E104)</f>
        <v>-0.25788180088887264</v>
      </c>
      <c r="H104">
        <f>STDEV(C104:E104)</f>
        <v>0.27504033218378754</v>
      </c>
      <c r="I104">
        <f>(B104*B4+C104*C4+D104*D4+E104*E4+F104*F4)/SUM(B4:F4)</f>
        <v>-0.42391303118153856</v>
      </c>
      <c r="K104">
        <f>(LN(H104)+LN(H124))/2-LN(K114*K115^4)</f>
        <v>-3.786139744045026</v>
      </c>
    </row>
    <row r="105" spans="1:11" ht="12.75">
      <c r="A105" t="s">
        <v>69</v>
      </c>
      <c r="B105">
        <f>B65*10000/B62</f>
        <v>0.5643169273388841</v>
      </c>
      <c r="C105">
        <f>C65*10000/C62</f>
        <v>-0.4131342828691416</v>
      </c>
      <c r="D105">
        <f>D65*10000/D62</f>
        <v>0.3604952511515156</v>
      </c>
      <c r="E105">
        <f>E65*10000/E62</f>
        <v>0.154347426795292</v>
      </c>
      <c r="F105">
        <f>F65*10000/F62</f>
        <v>-0.12170154114638924</v>
      </c>
      <c r="G105">
        <f>AVERAGE(C105:E105)</f>
        <v>0.033902798359222</v>
      </c>
      <c r="H105">
        <f>STDEV(C105:E105)</f>
        <v>0.40063180773196483</v>
      </c>
      <c r="I105">
        <f>(B105*B4+C105*C4+D105*D4+E105*E4+F105*F4)/SUM(B4:F4)</f>
        <v>0.08991648319412655</v>
      </c>
      <c r="K105">
        <f>(LN(H105)+LN(H125))/2-LN(K114*K115^5)</f>
        <v>-3.869074601983953</v>
      </c>
    </row>
    <row r="106" spans="1:11" ht="12.75">
      <c r="A106" t="s">
        <v>70</v>
      </c>
      <c r="B106">
        <f>B66*10000/B62</f>
        <v>1.2883203273686221</v>
      </c>
      <c r="C106">
        <f>C66*10000/C62</f>
        <v>0.04490251382412452</v>
      </c>
      <c r="D106">
        <f>D66*10000/D62</f>
        <v>0.7319098858514324</v>
      </c>
      <c r="E106">
        <f>E66*10000/E62</f>
        <v>-0.18439954027527708</v>
      </c>
      <c r="F106">
        <f>F66*10000/F62</f>
        <v>12.167847581302501</v>
      </c>
      <c r="G106">
        <f>AVERAGE(C106:E106)</f>
        <v>0.19747095313342658</v>
      </c>
      <c r="H106">
        <f>STDEV(C106:E106)</f>
        <v>0.47682658022295915</v>
      </c>
      <c r="I106">
        <f>(B106*B4+C106*C4+D106*D4+E106*E4+F106*F4)/SUM(B4:F4)</f>
        <v>1.952376064877686</v>
      </c>
      <c r="K106">
        <f>(LN(H106)+LN(H126))/2-LN(K114*K115^6)</f>
        <v>-3.0408284650497914</v>
      </c>
    </row>
    <row r="107" spans="1:11" ht="12.75">
      <c r="A107" t="s">
        <v>71</v>
      </c>
      <c r="B107">
        <f>B67*10000/B62</f>
        <v>0.03861409187919834</v>
      </c>
      <c r="C107">
        <f>C67*10000/C62</f>
        <v>-0.27167817079598733</v>
      </c>
      <c r="D107">
        <f>D67*10000/D62</f>
        <v>-0.12656753193524933</v>
      </c>
      <c r="E107">
        <f>E67*10000/E62</f>
        <v>0.057887303000711016</v>
      </c>
      <c r="F107">
        <f>F67*10000/F62</f>
        <v>-0.11484302092182076</v>
      </c>
      <c r="G107">
        <f>AVERAGE(C107:E107)</f>
        <v>-0.1134527999101752</v>
      </c>
      <c r="H107">
        <f>STDEV(C107:E107)</f>
        <v>0.16517368896642617</v>
      </c>
      <c r="I107">
        <f>(B107*B4+C107*C4+D107*D4+E107*E4+F107*F4)/SUM(B4:F4)</f>
        <v>-0.0916319270642506</v>
      </c>
      <c r="K107">
        <f>(LN(H107)+LN(H127))/2-LN(K114*K115^7)</f>
        <v>-3.289663611061676</v>
      </c>
    </row>
    <row r="108" spans="1:9" ht="12.75">
      <c r="A108" t="s">
        <v>72</v>
      </c>
      <c r="B108">
        <f>B68*10000/B62</f>
        <v>-0.013225622830570381</v>
      </c>
      <c r="C108">
        <f>C68*10000/C62</f>
        <v>-0.06824908635199807</v>
      </c>
      <c r="D108">
        <f>D68*10000/D62</f>
        <v>-0.07773506873432587</v>
      </c>
      <c r="E108">
        <f>E68*10000/E62</f>
        <v>0.07844535911269561</v>
      </c>
      <c r="F108">
        <f>F68*10000/F62</f>
        <v>-0.1148202321853834</v>
      </c>
      <c r="G108">
        <f>AVERAGE(C108:E108)</f>
        <v>-0.022512931991209448</v>
      </c>
      <c r="H108">
        <f>STDEV(C108:E108)</f>
        <v>0.08756099800941675</v>
      </c>
      <c r="I108">
        <f>(B108*B4+C108*C4+D108*D4+E108*E4+F108*F4)/SUM(B4:F4)</f>
        <v>-0.0334878594557936</v>
      </c>
    </row>
    <row r="109" spans="1:9" ht="12.75">
      <c r="A109" t="s">
        <v>73</v>
      </c>
      <c r="B109">
        <f>B69*10000/B62</f>
        <v>-0.07075719454885337</v>
      </c>
      <c r="C109">
        <f>C69*10000/C62</f>
        <v>-0.04726881518124994</v>
      </c>
      <c r="D109">
        <f>D69*10000/D62</f>
        <v>-0.003330117209966276</v>
      </c>
      <c r="E109">
        <f>E69*10000/E62</f>
        <v>-0.0005558808072455328</v>
      </c>
      <c r="F109">
        <f>F69*10000/F62</f>
        <v>0.028507186594258282</v>
      </c>
      <c r="G109">
        <f>AVERAGE(C109:E109)</f>
        <v>-0.01705160439948725</v>
      </c>
      <c r="H109">
        <f>STDEV(C109:E109)</f>
        <v>0.026205609465850085</v>
      </c>
      <c r="I109">
        <f>(B109*B4+C109*C4+D109*D4+E109*E4+F109*F4)/SUM(B4:F4)</f>
        <v>-0.018756801593049016</v>
      </c>
    </row>
    <row r="110" spans="1:11" ht="12.75">
      <c r="A110" t="s">
        <v>74</v>
      </c>
      <c r="B110">
        <f>B70*10000/B62</f>
        <v>-0.42545703315272104</v>
      </c>
      <c r="C110">
        <f>C70*10000/C62</f>
        <v>-0.2290752078375769</v>
      </c>
      <c r="D110">
        <f>D70*10000/D62</f>
        <v>-0.0591064311024108</v>
      </c>
      <c r="E110">
        <f>E70*10000/E62</f>
        <v>-0.15596944187696796</v>
      </c>
      <c r="F110">
        <f>F70*10000/F62</f>
        <v>-0.3243936104332624</v>
      </c>
      <c r="G110">
        <f>AVERAGE(C110:E110)</f>
        <v>-0.14805036027231855</v>
      </c>
      <c r="H110">
        <f>STDEV(C110:E110)</f>
        <v>0.08526066007431568</v>
      </c>
      <c r="I110">
        <f>(B110*B4+C110*C4+D110*D4+E110*E4+F110*F4)/SUM(B4:F4)</f>
        <v>-0.21176769174304297</v>
      </c>
      <c r="K110">
        <f>EXP(AVERAGE(K103:K107))</f>
        <v>0.027512224827082044</v>
      </c>
    </row>
    <row r="111" spans="1:9" ht="12.75">
      <c r="A111" t="s">
        <v>75</v>
      </c>
      <c r="B111">
        <f>B71*10000/B62</f>
        <v>-0.013709644407487748</v>
      </c>
      <c r="C111">
        <f>C71*10000/C62</f>
        <v>-0.045526449037510235</v>
      </c>
      <c r="D111">
        <f>D71*10000/D62</f>
        <v>-0.028472588807375448</v>
      </c>
      <c r="E111">
        <f>E71*10000/E62</f>
        <v>-0.0182482169674943</v>
      </c>
      <c r="F111">
        <f>F71*10000/F62</f>
        <v>-0.011570266165969447</v>
      </c>
      <c r="G111">
        <f>AVERAGE(C111:E111)</f>
        <v>-0.030749084937459994</v>
      </c>
      <c r="H111">
        <f>STDEV(C111:E111)</f>
        <v>0.013780867613801704</v>
      </c>
      <c r="I111">
        <f>(B111*B4+C111*C4+D111*D4+E111*E4+F111*F4)/SUM(B4:F4)</f>
        <v>-0.025724282310969473</v>
      </c>
    </row>
    <row r="112" spans="1:9" ht="12.75">
      <c r="A112" t="s">
        <v>76</v>
      </c>
      <c r="B112">
        <f>B72*10000/B62</f>
        <v>-0.07226691498268585</v>
      </c>
      <c r="C112">
        <f>C72*10000/C62</f>
        <v>-0.03681508033056223</v>
      </c>
      <c r="D112">
        <f>D72*10000/D62</f>
        <v>-0.044522335874825694</v>
      </c>
      <c r="E112">
        <f>E72*10000/E62</f>
        <v>-0.037757900875303396</v>
      </c>
      <c r="F112">
        <f>F72*10000/F62</f>
        <v>-0.06241127885117517</v>
      </c>
      <c r="G112">
        <f>AVERAGE(C112:E112)</f>
        <v>-0.039698439026897105</v>
      </c>
      <c r="H112">
        <f>STDEV(C112:E112)</f>
        <v>0.004204130498032654</v>
      </c>
      <c r="I112">
        <f>(B112*B4+C112*C4+D112*D4+E112*E4+F112*F4)/SUM(B4:F4)</f>
        <v>-0.0474455686939703</v>
      </c>
    </row>
    <row r="113" spans="1:9" ht="12.75">
      <c r="A113" t="s">
        <v>77</v>
      </c>
      <c r="B113">
        <f>B73*10000/B62</f>
        <v>0.012078020987046103</v>
      </c>
      <c r="C113">
        <f>C73*10000/C62</f>
        <v>0.03319938895751504</v>
      </c>
      <c r="D113">
        <f>D73*10000/D62</f>
        <v>0.04031639929480202</v>
      </c>
      <c r="E113">
        <f>E73*10000/E62</f>
        <v>0.038725915022534176</v>
      </c>
      <c r="F113">
        <f>F73*10000/F62</f>
        <v>0.020363956179444368</v>
      </c>
      <c r="G113">
        <f>AVERAGE(C113:E113)</f>
        <v>0.037413901091617074</v>
      </c>
      <c r="H113">
        <f>STDEV(C113:E113)</f>
        <v>0.0037355045778921466</v>
      </c>
      <c r="I113">
        <f>(B113*B4+C113*C4+D113*D4+E113*E4+F113*F4)/SUM(B4:F4)</f>
        <v>0.03146895297266218</v>
      </c>
    </row>
    <row r="114" spans="1:11" ht="12.75">
      <c r="A114" t="s">
        <v>78</v>
      </c>
      <c r="B114">
        <f>B74*10000/B62</f>
        <v>-0.21297763725999014</v>
      </c>
      <c r="C114">
        <f>C74*10000/C62</f>
        <v>-0.20521642377067317</v>
      </c>
      <c r="D114">
        <f>D74*10000/D62</f>
        <v>-0.2119473921736444</v>
      </c>
      <c r="E114">
        <f>E74*10000/E62</f>
        <v>-0.19851222943433247</v>
      </c>
      <c r="F114">
        <f>F74*10000/F62</f>
        <v>-0.16574496864332142</v>
      </c>
      <c r="G114">
        <f>AVERAGE(C114:E114)</f>
        <v>-0.20522534845955</v>
      </c>
      <c r="H114">
        <f>STDEV(C114:E114)</f>
        <v>0.006717585816012617</v>
      </c>
      <c r="I114">
        <f>(B114*B4+C114*C4+D114*D4+E114*E4+F114*F4)/SUM(B4:F4)</f>
        <v>-0.20108133899240294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-0.00316536636752544</v>
      </c>
      <c r="C115">
        <f>C75*10000/C62</f>
        <v>0.0003597187368467334</v>
      </c>
      <c r="D115">
        <f>D75*10000/D62</f>
        <v>-0.0056809242807556205</v>
      </c>
      <c r="E115">
        <f>E75*10000/E62</f>
        <v>-0.0043469555145860105</v>
      </c>
      <c r="F115">
        <f>F75*10000/F62</f>
        <v>-0.0052585663374059306</v>
      </c>
      <c r="G115">
        <f>AVERAGE(C115:E115)</f>
        <v>-0.0032227203528316325</v>
      </c>
      <c r="H115">
        <f>STDEV(C115:E115)</f>
        <v>0.0031733689575466455</v>
      </c>
      <c r="I115">
        <f>(B115*B4+C115*C4+D115*D4+E115*E4+F115*F4)/SUM(B4:F4)</f>
        <v>-0.003485548373857161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165.04679052965702</v>
      </c>
      <c r="C122">
        <f>C82*10000/C62</f>
        <v>78.54596747204384</v>
      </c>
      <c r="D122">
        <f>D82*10000/D62</f>
        <v>27.087788321661577</v>
      </c>
      <c r="E122">
        <f>E82*10000/E62</f>
        <v>-86.13900524910653</v>
      </c>
      <c r="F122">
        <f>F82*10000/F62</f>
        <v>-215.4663747650057</v>
      </c>
      <c r="G122">
        <f>AVERAGE(C122:E122)</f>
        <v>6.4982501815329625</v>
      </c>
      <c r="H122">
        <f>STDEV(C122:E122)</f>
        <v>84.25100516112178</v>
      </c>
      <c r="I122">
        <f>(B122*B4+C122*C4+D122*D4+E122*E4+F122*F4)/SUM(B4:F4)</f>
        <v>-0.13848495014666312</v>
      </c>
    </row>
    <row r="123" spans="1:9" ht="12.75">
      <c r="A123" t="s">
        <v>82</v>
      </c>
      <c r="B123">
        <f>B83*10000/B62</f>
        <v>1.4212394460193323</v>
      </c>
      <c r="C123">
        <f>C83*10000/C62</f>
        <v>0.44388650776079136</v>
      </c>
      <c r="D123">
        <f>D83*10000/D62</f>
        <v>0.2568480527502966</v>
      </c>
      <c r="E123">
        <f>E83*10000/E62</f>
        <v>-0.8749617582675203</v>
      </c>
      <c r="F123">
        <f>F83*10000/F62</f>
        <v>5.8031722689973435</v>
      </c>
      <c r="G123">
        <f>AVERAGE(C123:E123)</f>
        <v>-0.058075732585477456</v>
      </c>
      <c r="H123">
        <f>STDEV(C123:E123)</f>
        <v>0.7135985777235901</v>
      </c>
      <c r="I123">
        <f>(B123*B4+C123*C4+D123*D4+E123*E4+F123*F4)/SUM(B4:F4)</f>
        <v>0.9381884388861756</v>
      </c>
    </row>
    <row r="124" spans="1:9" ht="12.75">
      <c r="A124" t="s">
        <v>83</v>
      </c>
      <c r="B124">
        <f>B84*10000/B62</f>
        <v>-0.6334624848917978</v>
      </c>
      <c r="C124">
        <f>C84*10000/C62</f>
        <v>0.9906691801076037</v>
      </c>
      <c r="D124">
        <f>D84*10000/D62</f>
        <v>-0.788988039130611</v>
      </c>
      <c r="E124">
        <f>E84*10000/E62</f>
        <v>-1.6356316859816047</v>
      </c>
      <c r="F124">
        <f>F84*10000/F62</f>
        <v>-1.4414322901336458</v>
      </c>
      <c r="G124">
        <f>AVERAGE(C124:E124)</f>
        <v>-0.4779835150015373</v>
      </c>
      <c r="H124">
        <f>STDEV(C124:E124)</f>
        <v>1.3404875681358612</v>
      </c>
      <c r="I124">
        <f>(B124*B4+C124*C4+D124*D4+E124*E4+F124*F4)/SUM(B4:F4)</f>
        <v>-0.6288461865741417</v>
      </c>
    </row>
    <row r="125" spans="1:9" ht="12.75">
      <c r="A125" t="s">
        <v>84</v>
      </c>
      <c r="B125">
        <f>B85*10000/B62</f>
        <v>-0.13802321329016257</v>
      </c>
      <c r="C125">
        <f>C85*10000/C62</f>
        <v>-0.609941710222384</v>
      </c>
      <c r="D125">
        <f>D85*10000/D62</f>
        <v>-0.2896931901212115</v>
      </c>
      <c r="E125">
        <f>E85*10000/E62</f>
        <v>-0.7569696130013648</v>
      </c>
      <c r="F125">
        <f>F85*10000/F62</f>
        <v>-1.6747578611856457</v>
      </c>
      <c r="G125">
        <f>AVERAGE(C125:E125)</f>
        <v>-0.5522015044483201</v>
      </c>
      <c r="H125">
        <f>STDEV(C125:E125)</f>
        <v>0.23892940875296476</v>
      </c>
      <c r="I125">
        <f>(B125*B4+C125*C4+D125*D4+E125*E4+F125*F4)/SUM(B4:F4)</f>
        <v>-0.6419715497793071</v>
      </c>
    </row>
    <row r="126" spans="1:9" ht="12.75">
      <c r="A126" t="s">
        <v>85</v>
      </c>
      <c r="B126">
        <f>B86*10000/B62</f>
        <v>0.43183471135591595</v>
      </c>
      <c r="C126">
        <f>C86*10000/C62</f>
        <v>0.9605805174228629</v>
      </c>
      <c r="D126">
        <f>D86*10000/D62</f>
        <v>1.0066192078269691</v>
      </c>
      <c r="E126">
        <f>E86*10000/E62</f>
        <v>0.4265381917766208</v>
      </c>
      <c r="F126">
        <f>F86*10000/F62</f>
        <v>0.9491876800771846</v>
      </c>
      <c r="G126">
        <f>AVERAGE(C126:E126)</f>
        <v>0.7979126390088176</v>
      </c>
      <c r="H126">
        <f>STDEV(C126:E126)</f>
        <v>0.32244243718266397</v>
      </c>
      <c r="I126">
        <f>(B126*B4+C126*C4+D126*D4+E126*E4+F126*F4)/SUM(B4:F4)</f>
        <v>0.7650887935987585</v>
      </c>
    </row>
    <row r="127" spans="1:9" ht="12.75">
      <c r="A127" t="s">
        <v>86</v>
      </c>
      <c r="B127">
        <f>B87*10000/B62</f>
        <v>0.15946788829486425</v>
      </c>
      <c r="C127">
        <f>C87*10000/C62</f>
        <v>0.5228061912353086</v>
      </c>
      <c r="D127">
        <f>D87*10000/D62</f>
        <v>0.3646260478185916</v>
      </c>
      <c r="E127">
        <f>E87*10000/E62</f>
        <v>0.17637748247158594</v>
      </c>
      <c r="F127">
        <f>F87*10000/F62</f>
        <v>0.23940556903915997</v>
      </c>
      <c r="G127">
        <f>AVERAGE(C127:E127)</f>
        <v>0.3546032405084954</v>
      </c>
      <c r="H127">
        <f>STDEV(C127:E127)</f>
        <v>0.17343170143807754</v>
      </c>
      <c r="I127">
        <f>(B127*B4+C127*C4+D127*D4+E127*E4+F127*F4)/SUM(B4:F4)</f>
        <v>0.31099177013192053</v>
      </c>
    </row>
    <row r="128" spans="1:9" ht="12.75">
      <c r="A128" t="s">
        <v>87</v>
      </c>
      <c r="B128">
        <f>B88*10000/B62</f>
        <v>-0.01772415049397326</v>
      </c>
      <c r="C128">
        <f>C88*10000/C62</f>
        <v>0.14550508977431298</v>
      </c>
      <c r="D128">
        <f>D88*10000/D62</f>
        <v>-0.11583255976173518</v>
      </c>
      <c r="E128">
        <f>E88*10000/E62</f>
        <v>-0.12584665774100356</v>
      </c>
      <c r="F128">
        <f>F88*10000/F62</f>
        <v>-0.039872519762284946</v>
      </c>
      <c r="G128">
        <f>AVERAGE(C128:E128)</f>
        <v>-0.03205804257614192</v>
      </c>
      <c r="H128">
        <f>STDEV(C128:E128)</f>
        <v>0.153855679183979</v>
      </c>
      <c r="I128">
        <f>(B128*B4+C128*C4+D128*D4+E128*E4+F128*F4)/SUM(B4:F4)</f>
        <v>-0.031001604846954075</v>
      </c>
    </row>
    <row r="129" spans="1:9" ht="12.75">
      <c r="A129" t="s">
        <v>88</v>
      </c>
      <c r="B129">
        <f>B89*10000/B62</f>
        <v>0.005425627014216896</v>
      </c>
      <c r="C129">
        <f>C89*10000/C62</f>
        <v>-0.07925783559663302</v>
      </c>
      <c r="D129">
        <f>D89*10000/D62</f>
        <v>-0.016815382262989214</v>
      </c>
      <c r="E129">
        <f>E89*10000/E62</f>
        <v>-0.010817410081219335</v>
      </c>
      <c r="F129">
        <f>F89*10000/F62</f>
        <v>-0.04142673717281171</v>
      </c>
      <c r="G129">
        <f>AVERAGE(C129:E129)</f>
        <v>-0.03563020931361386</v>
      </c>
      <c r="H129">
        <f>STDEV(C129:E129)</f>
        <v>0.0379014676350588</v>
      </c>
      <c r="I129">
        <f>(B129*B4+C129*C4+D129*D4+E129*E4+F129*F4)/SUM(B4:F4)</f>
        <v>-0.03046222694183218</v>
      </c>
    </row>
    <row r="130" spans="1:9" ht="12.75">
      <c r="A130" t="s">
        <v>89</v>
      </c>
      <c r="B130">
        <f>B90*10000/B62</f>
        <v>0.022441197905993387</v>
      </c>
      <c r="C130">
        <f>C90*10000/C62</f>
        <v>0.021954694840776435</v>
      </c>
      <c r="D130">
        <f>D90*10000/D62</f>
        <v>0.10579297956825842</v>
      </c>
      <c r="E130">
        <f>E90*10000/E62</f>
        <v>0.04474691111271775</v>
      </c>
      <c r="F130">
        <f>F90*10000/F62</f>
        <v>0.3066478301513388</v>
      </c>
      <c r="G130">
        <f>AVERAGE(C130:E130)</f>
        <v>0.05749819517391754</v>
      </c>
      <c r="H130">
        <f>STDEV(C130:E130)</f>
        <v>0.0433492898490695</v>
      </c>
      <c r="I130">
        <f>(B130*B4+C130*C4+D130*D4+E130*E4+F130*F4)/SUM(B4:F4)</f>
        <v>0.08565372095940052</v>
      </c>
    </row>
    <row r="131" spans="1:9" ht="12.75">
      <c r="A131" t="s">
        <v>90</v>
      </c>
      <c r="B131">
        <f>B91*10000/B62</f>
        <v>0.02015510336633735</v>
      </c>
      <c r="C131">
        <f>C91*10000/C62</f>
        <v>-0.004076330523277367</v>
      </c>
      <c r="D131">
        <f>D91*10000/D62</f>
        <v>0.014020056245284289</v>
      </c>
      <c r="E131">
        <f>E91*10000/E62</f>
        <v>0.012382565738619167</v>
      </c>
      <c r="F131">
        <f>F91*10000/F62</f>
        <v>0.0010826091254930274</v>
      </c>
      <c r="G131">
        <f>AVERAGE(C131:E131)</f>
        <v>0.007442097153542031</v>
      </c>
      <c r="H131">
        <f>STDEV(C131:E131)</f>
        <v>0.010008794927434766</v>
      </c>
      <c r="I131">
        <f>(B131*B4+C131*C4+D131*D4+E131*E4+F131*F4)/SUM(B4:F4)</f>
        <v>0.008433683941339415</v>
      </c>
    </row>
    <row r="132" spans="1:9" ht="12.75">
      <c r="A132" t="s">
        <v>91</v>
      </c>
      <c r="B132">
        <f>B92*10000/B62</f>
        <v>0.006540832448002767</v>
      </c>
      <c r="C132">
        <f>C92*10000/C62</f>
        <v>0.0085127921645588</v>
      </c>
      <c r="D132">
        <f>D92*10000/D62</f>
        <v>0.001523077508611049</v>
      </c>
      <c r="E132">
        <f>E92*10000/E62</f>
        <v>0.03643202221361915</v>
      </c>
      <c r="F132">
        <f>F92*10000/F62</f>
        <v>0.0010451475183745663</v>
      </c>
      <c r="G132">
        <f>AVERAGE(C132:E132)</f>
        <v>0.015489297295596333</v>
      </c>
      <c r="H132">
        <f>STDEV(C132:E132)</f>
        <v>0.018470579930984114</v>
      </c>
      <c r="I132">
        <f>(B132*B4+C132*C4+D132*D4+E132*E4+F132*F4)/SUM(B4:F4)</f>
        <v>0.012265306312473672</v>
      </c>
    </row>
    <row r="133" spans="1:9" ht="12.75">
      <c r="A133" t="s">
        <v>92</v>
      </c>
      <c r="B133">
        <f>B93*10000/B62</f>
        <v>0.13179124696514719</v>
      </c>
      <c r="C133">
        <f>C93*10000/C62</f>
        <v>0.12625198255417736</v>
      </c>
      <c r="D133">
        <f>D93*10000/D62</f>
        <v>0.13275538616048116</v>
      </c>
      <c r="E133">
        <f>E93*10000/E62</f>
        <v>0.120819466243099</v>
      </c>
      <c r="F133">
        <f>F93*10000/F62</f>
        <v>0.08224641078569182</v>
      </c>
      <c r="G133">
        <f>AVERAGE(C133:E133)</f>
        <v>0.12660894498591915</v>
      </c>
      <c r="H133">
        <f>STDEV(C133:E133)</f>
        <v>0.005975961236637963</v>
      </c>
      <c r="I133">
        <f>(B133*B4+C133*C4+D133*D4+E133*E4+F133*F4)/SUM(B4:F4)</f>
        <v>0.12144132631321353</v>
      </c>
    </row>
    <row r="134" spans="1:9" ht="12.75">
      <c r="A134" t="s">
        <v>93</v>
      </c>
      <c r="B134">
        <f>B94*10000/B62</f>
        <v>-0.022695541707383398</v>
      </c>
      <c r="C134">
        <f>C94*10000/C62</f>
        <v>-0.007208581635225124</v>
      </c>
      <c r="D134">
        <f>D94*10000/D62</f>
        <v>0.006718523982883045</v>
      </c>
      <c r="E134">
        <f>E94*10000/E62</f>
        <v>0.014312306013161746</v>
      </c>
      <c r="F134">
        <f>F94*10000/F62</f>
        <v>0.00025426545198056</v>
      </c>
      <c r="G134">
        <f>AVERAGE(C134:E134)</f>
        <v>0.004607416120273222</v>
      </c>
      <c r="H134">
        <f>STDEV(C134:E134)</f>
        <v>0.010914656824623593</v>
      </c>
      <c r="I134">
        <f>(B134*B4+C134*C4+D134*D4+E134*E4+F134*F4)/SUM(B4:F4)</f>
        <v>7.039490589661229E-05</v>
      </c>
    </row>
    <row r="135" spans="1:9" ht="12.75">
      <c r="A135" t="s">
        <v>94</v>
      </c>
      <c r="B135">
        <f>B95*10000/B62</f>
        <v>-0.006599198444729759</v>
      </c>
      <c r="C135">
        <f>C95*10000/C62</f>
        <v>-0.013128674192145895</v>
      </c>
      <c r="D135">
        <f>D95*10000/D62</f>
        <v>-0.0014086298216577037</v>
      </c>
      <c r="E135">
        <f>E95*10000/E62</f>
        <v>3.1216589332865644E-05</v>
      </c>
      <c r="F135">
        <f>F95*10000/F62</f>
        <v>-0.0008175826991208492</v>
      </c>
      <c r="G135">
        <f>AVERAGE(C135:E135)</f>
        <v>-0.004835362474823577</v>
      </c>
      <c r="H135">
        <f>STDEV(C135:E135)</f>
        <v>0.007218209878655326</v>
      </c>
      <c r="I135">
        <f>(B135*B4+C135*C4+D135*D4+E135*E4+F135*F4)/SUM(B4:F4)</f>
        <v>-0.004555915564784616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2004-10-13T13:02:13Z</cp:lastPrinted>
  <dcterms:created xsi:type="dcterms:W3CDTF">2004-10-13T13:02:13Z</dcterms:created>
  <dcterms:modified xsi:type="dcterms:W3CDTF">2004-10-14T08:24:36Z</dcterms:modified>
  <cp:category/>
  <cp:version/>
  <cp:contentType/>
  <cp:contentStatus/>
</cp:coreProperties>
</file>