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<sst xmlns="http://schemas.openxmlformats.org/spreadsheetml/2006/main" count="204" uniqueCount="98">
  <si>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07/10/2004       10:29:26</t>
  </si>
  <si>
    <t>LISSNER</t>
  </si>
  <si>
    <t>HCMQAP347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</si>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</sst>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-0.002267</v>
      </c>
      <c r="C4" s="13">
        <v>-0.003764</v>
      </c>
      <c r="D4" s="13">
        <v>-0.003765</v>
      </c>
      <c r="E4" s="13">
        <v>-0.003765</v>
      </c>
      <c r="F4" s="24">
        <v>-0.002083</v>
      </c>
      <c r="G4" s="34">
        <v>-0.011732</v>
      </c>
    </row>
    <row r="5" spans="1:7" ht="12.75" thickBot="1">
      <c r="A5" s="44" t="s">
        <v>13</v>
      </c>
      <c r="B5" s="45">
        <v>7.629041</v>
      </c>
      <c r="C5" s="46">
        <v>3.661654</v>
      </c>
      <c r="D5" s="46">
        <v>0.937632</v>
      </c>
      <c r="E5" s="46">
        <v>-4.063099</v>
      </c>
      <c r="F5" s="47">
        <v>-9.320803</v>
      </c>
      <c r="G5" s="48">
        <v>5.228066</v>
      </c>
    </row>
    <row r="6" spans="1:7" ht="12.75" thickTop="1">
      <c r="A6" s="6" t="s">
        <v>14</v>
      </c>
      <c r="B6" s="39">
        <v>84.82315</v>
      </c>
      <c r="C6" s="40">
        <v>44.5541</v>
      </c>
      <c r="D6" s="40">
        <v>12.61148</v>
      </c>
      <c r="E6" s="40">
        <v>-107.9682</v>
      </c>
      <c r="F6" s="41">
        <v>-0.449384</v>
      </c>
      <c r="G6" s="42">
        <v>0.00602669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2.983602</v>
      </c>
      <c r="C8" s="14">
        <v>-1.063197</v>
      </c>
      <c r="D8" s="14">
        <v>-0.4314782</v>
      </c>
      <c r="E8" s="14">
        <v>-0.5565675</v>
      </c>
      <c r="F8" s="25">
        <v>-2.482598</v>
      </c>
      <c r="G8" s="35">
        <v>-0.391856</v>
      </c>
    </row>
    <row r="9" spans="1:7" ht="12">
      <c r="A9" s="20" t="s">
        <v>17</v>
      </c>
      <c r="B9" s="29">
        <v>0.4584178</v>
      </c>
      <c r="C9" s="14">
        <v>0.16781</v>
      </c>
      <c r="D9" s="14">
        <v>0.5276619</v>
      </c>
      <c r="E9" s="14">
        <v>0.6806605</v>
      </c>
      <c r="F9" s="25">
        <v>-1.260476</v>
      </c>
      <c r="G9" s="35">
        <v>0.2298011</v>
      </c>
    </row>
    <row r="10" spans="1:7" ht="12">
      <c r="A10" s="20" t="s">
        <v>18</v>
      </c>
      <c r="B10" s="29">
        <v>0.6751939</v>
      </c>
      <c r="C10" s="14">
        <v>1.152982</v>
      </c>
      <c r="D10" s="14">
        <v>0.8104443</v>
      </c>
      <c r="E10" s="14">
        <v>0.9734946</v>
      </c>
      <c r="F10" s="25">
        <v>-0.2202001</v>
      </c>
      <c r="G10" s="35">
        <v>0.7752744</v>
      </c>
    </row>
    <row r="11" spans="1:7" ht="12">
      <c r="A11" s="21" t="s">
        <v>19</v>
      </c>
      <c r="B11" s="50">
        <v>1.210621</v>
      </c>
      <c r="C11" s="51">
        <v>-0.5858529</v>
      </c>
      <c r="D11" s="51">
        <v>-0.9598866</v>
      </c>
      <c r="E11" s="51">
        <v>-1.084134</v>
      </c>
      <c r="F11" s="52">
        <v>12.49647</v>
      </c>
      <c r="G11" s="49">
        <v>1.206369</v>
      </c>
    </row>
    <row r="12" spans="1:7" ht="12">
      <c r="A12" s="20" t="s">
        <v>20</v>
      </c>
      <c r="B12" s="29">
        <v>0.08256972</v>
      </c>
      <c r="C12" s="14">
        <v>0.04181813</v>
      </c>
      <c r="D12" s="14">
        <v>0.1802612</v>
      </c>
      <c r="E12" s="14">
        <v>0.199887</v>
      </c>
      <c r="F12" s="25">
        <v>0.06743357</v>
      </c>
      <c r="G12" s="35">
        <v>0.1224954</v>
      </c>
    </row>
    <row r="13" spans="1:7" ht="12">
      <c r="A13" s="20" t="s">
        <v>21</v>
      </c>
      <c r="B13" s="29">
        <v>0.08425548</v>
      </c>
      <c r="C13" s="14">
        <v>0.1554429</v>
      </c>
      <c r="D13" s="14">
        <v>-0.007901648</v>
      </c>
      <c r="E13" s="14">
        <v>0.0656589</v>
      </c>
      <c r="F13" s="25">
        <v>0.05898965</v>
      </c>
      <c r="G13" s="35">
        <v>0.07136548</v>
      </c>
    </row>
    <row r="14" spans="1:7" ht="12">
      <c r="A14" s="20" t="s">
        <v>22</v>
      </c>
      <c r="B14" s="29">
        <v>-0.08222813</v>
      </c>
      <c r="C14" s="14">
        <v>0.07449469</v>
      </c>
      <c r="D14" s="14">
        <v>-0.008071587</v>
      </c>
      <c r="E14" s="14">
        <v>0.02315575</v>
      </c>
      <c r="F14" s="25">
        <v>0.03155295</v>
      </c>
      <c r="G14" s="35">
        <v>0.01383823</v>
      </c>
    </row>
    <row r="15" spans="1:7" ht="12">
      <c r="A15" s="21" t="s">
        <v>23</v>
      </c>
      <c r="B15" s="31">
        <v>-0.3814382</v>
      </c>
      <c r="C15" s="16">
        <v>-0.2214199</v>
      </c>
      <c r="D15" s="16">
        <v>-0.150535</v>
      </c>
      <c r="E15" s="16">
        <v>-0.2454155</v>
      </c>
      <c r="F15" s="27">
        <v>-0.4584628</v>
      </c>
      <c r="G15" s="37">
        <v>-0.2648872</v>
      </c>
    </row>
    <row r="16" spans="1:7" ht="12">
      <c r="A16" s="20" t="s">
        <v>24</v>
      </c>
      <c r="B16" s="29">
        <v>0.03193689</v>
      </c>
      <c r="C16" s="14">
        <v>0.01993103</v>
      </c>
      <c r="D16" s="14">
        <v>0.02555744</v>
      </c>
      <c r="E16" s="14">
        <v>0.01748404</v>
      </c>
      <c r="F16" s="25">
        <v>-0.004136506</v>
      </c>
      <c r="G16" s="35">
        <v>0.01923125</v>
      </c>
    </row>
    <row r="17" spans="1:7" ht="12">
      <c r="A17" s="20" t="s">
        <v>25</v>
      </c>
      <c r="B17" s="29">
        <v>-0.05375096</v>
      </c>
      <c r="C17" s="14">
        <v>-0.04391597</v>
      </c>
      <c r="D17" s="14">
        <v>-0.03600189</v>
      </c>
      <c r="E17" s="14">
        <v>-0.04709662</v>
      </c>
      <c r="F17" s="25">
        <v>-0.03696521</v>
      </c>
      <c r="G17" s="35">
        <v>-0.04327847</v>
      </c>
    </row>
    <row r="18" spans="1:7" ht="12">
      <c r="A18" s="20" t="s">
        <v>26</v>
      </c>
      <c r="B18" s="29">
        <v>-0.02729069</v>
      </c>
      <c r="C18" s="14">
        <v>-0.0002624892</v>
      </c>
      <c r="D18" s="14">
        <v>0.00605177</v>
      </c>
      <c r="E18" s="14">
        <v>0.04346415</v>
      </c>
      <c r="F18" s="25">
        <v>0.003290394</v>
      </c>
      <c r="G18" s="35">
        <v>0.008326656</v>
      </c>
    </row>
    <row r="19" spans="1:7" ht="12">
      <c r="A19" s="21" t="s">
        <v>27</v>
      </c>
      <c r="B19" s="31">
        <v>-0.2105385</v>
      </c>
      <c r="C19" s="16">
        <v>-0.1840681</v>
      </c>
      <c r="D19" s="16">
        <v>-0.1909648</v>
      </c>
      <c r="E19" s="16">
        <v>-0.1842044</v>
      </c>
      <c r="F19" s="27">
        <v>-0.1620109</v>
      </c>
      <c r="G19" s="37">
        <v>-0.1866592</v>
      </c>
    </row>
    <row r="20" spans="1:7" ht="12.75" thickBot="1">
      <c r="A20" s="44" t="s">
        <v>28</v>
      </c>
      <c r="B20" s="45">
        <v>-0.0007130427</v>
      </c>
      <c r="C20" s="46">
        <v>-0.005298382</v>
      </c>
      <c r="D20" s="46">
        <v>0.0007135844</v>
      </c>
      <c r="E20" s="46">
        <v>0.001178471</v>
      </c>
      <c r="F20" s="47">
        <v>-0.003964603</v>
      </c>
      <c r="G20" s="48">
        <v>-0.001450726</v>
      </c>
    </row>
    <row r="21" spans="1:7" ht="12.75" thickTop="1">
      <c r="A21" s="6" t="s">
        <v>29</v>
      </c>
      <c r="B21" s="39">
        <v>-99.76709</v>
      </c>
      <c r="C21" s="40">
        <v>22.17416</v>
      </c>
      <c r="D21" s="40">
        <v>25.12455</v>
      </c>
      <c r="E21" s="40">
        <v>29.06314</v>
      </c>
      <c r="F21" s="41">
        <v>-29.39321</v>
      </c>
      <c r="G21" s="43">
        <v>0.006242475</v>
      </c>
    </row>
    <row r="22" spans="1:7" ht="12">
      <c r="A22" s="20" t="s">
        <v>30</v>
      </c>
      <c r="B22" s="29">
        <v>152.5927</v>
      </c>
      <c r="C22" s="14">
        <v>73.23439</v>
      </c>
      <c r="D22" s="14">
        <v>18.75266</v>
      </c>
      <c r="E22" s="14">
        <v>-81.26376</v>
      </c>
      <c r="F22" s="25">
        <v>-186.4377</v>
      </c>
      <c r="G22" s="36">
        <v>0</v>
      </c>
    </row>
    <row r="23" spans="1:7" ht="12">
      <c r="A23" s="20" t="s">
        <v>31</v>
      </c>
      <c r="B23" s="29">
        <v>1.520361</v>
      </c>
      <c r="C23" s="14">
        <v>-0.310649</v>
      </c>
      <c r="D23" s="14">
        <v>1.235321</v>
      </c>
      <c r="E23" s="14">
        <v>1.890346</v>
      </c>
      <c r="F23" s="25">
        <v>4.865952</v>
      </c>
      <c r="G23" s="35">
        <v>1.545657</v>
      </c>
    </row>
    <row r="24" spans="1:7" ht="12">
      <c r="A24" s="20" t="s">
        <v>32</v>
      </c>
      <c r="B24" s="29">
        <v>-0.3140398</v>
      </c>
      <c r="C24" s="14">
        <v>-0.2533366</v>
      </c>
      <c r="D24" s="14">
        <v>-1.576548</v>
      </c>
      <c r="E24" s="14">
        <v>-2.184588</v>
      </c>
      <c r="F24" s="25">
        <v>-0.3718426</v>
      </c>
      <c r="G24" s="35">
        <v>-1.061124</v>
      </c>
    </row>
    <row r="25" spans="1:7" ht="12">
      <c r="A25" s="20" t="s">
        <v>33</v>
      </c>
      <c r="B25" s="29">
        <v>0.1969853</v>
      </c>
      <c r="C25" s="14">
        <v>-0.578011</v>
      </c>
      <c r="D25" s="14">
        <v>0.6221356</v>
      </c>
      <c r="E25" s="14">
        <v>0.7151602</v>
      </c>
      <c r="F25" s="25">
        <v>-1.029078</v>
      </c>
      <c r="G25" s="35">
        <v>0.07430715</v>
      </c>
    </row>
    <row r="26" spans="1:7" ht="12">
      <c r="A26" s="21" t="s">
        <v>34</v>
      </c>
      <c r="B26" s="31">
        <v>1.020467</v>
      </c>
      <c r="C26" s="16">
        <v>0.8697651</v>
      </c>
      <c r="D26" s="16">
        <v>0.6587123</v>
      </c>
      <c r="E26" s="16">
        <v>0.5184468</v>
      </c>
      <c r="F26" s="27">
        <v>1.255528</v>
      </c>
      <c r="G26" s="37">
        <v>0.8076742</v>
      </c>
    </row>
    <row r="27" spans="1:7" ht="12">
      <c r="A27" s="20" t="s">
        <v>35</v>
      </c>
      <c r="B27" s="29">
        <v>-0.04429897</v>
      </c>
      <c r="C27" s="14">
        <v>-0.1847881</v>
      </c>
      <c r="D27" s="14">
        <v>-0.08361398</v>
      </c>
      <c r="E27" s="14">
        <v>-0.01366558</v>
      </c>
      <c r="F27" s="25">
        <v>0.2058203</v>
      </c>
      <c r="G27" s="35">
        <v>-0.04688634</v>
      </c>
    </row>
    <row r="28" spans="1:7" ht="12">
      <c r="A28" s="20" t="s">
        <v>36</v>
      </c>
      <c r="B28" s="29">
        <v>0.03668435</v>
      </c>
      <c r="C28" s="14">
        <v>-0.138537</v>
      </c>
      <c r="D28" s="14">
        <v>-0.005477002</v>
      </c>
      <c r="E28" s="14">
        <v>0.04339446</v>
      </c>
      <c r="F28" s="25">
        <v>-0.03378388</v>
      </c>
      <c r="G28" s="35">
        <v>-0.02338937</v>
      </c>
    </row>
    <row r="29" spans="1:7" ht="12">
      <c r="A29" s="20" t="s">
        <v>37</v>
      </c>
      <c r="B29" s="29">
        <v>0.1478599</v>
      </c>
      <c r="C29" s="14">
        <v>0.01077693</v>
      </c>
      <c r="D29" s="14">
        <v>0.06203044</v>
      </c>
      <c r="E29" s="14">
        <v>0.03472849</v>
      </c>
      <c r="F29" s="25">
        <v>-0.08529764</v>
      </c>
      <c r="G29" s="35">
        <v>0.03594946</v>
      </c>
    </row>
    <row r="30" spans="1:7" ht="12">
      <c r="A30" s="21" t="s">
        <v>38</v>
      </c>
      <c r="B30" s="31">
        <v>0.0493244</v>
      </c>
      <c r="C30" s="16">
        <v>0.08596071</v>
      </c>
      <c r="D30" s="16">
        <v>0.05183273</v>
      </c>
      <c r="E30" s="16">
        <v>0.005663324</v>
      </c>
      <c r="F30" s="27">
        <v>0.3070865</v>
      </c>
      <c r="G30" s="37">
        <v>0.08253967</v>
      </c>
    </row>
    <row r="31" spans="1:7" ht="12">
      <c r="A31" s="20" t="s">
        <v>39</v>
      </c>
      <c r="B31" s="29">
        <v>0.03750054</v>
      </c>
      <c r="C31" s="14">
        <v>-0.004242267</v>
      </c>
      <c r="D31" s="14">
        <v>-0.01150531</v>
      </c>
      <c r="E31" s="14">
        <v>-0.005083125</v>
      </c>
      <c r="F31" s="25">
        <v>0.03158232</v>
      </c>
      <c r="G31" s="35">
        <v>0.004627282</v>
      </c>
    </row>
    <row r="32" spans="1:7" ht="12">
      <c r="A32" s="20" t="s">
        <v>40</v>
      </c>
      <c r="B32" s="29">
        <v>0.02933958</v>
      </c>
      <c r="C32" s="14">
        <v>0.007146118</v>
      </c>
      <c r="D32" s="14">
        <v>0.03784597</v>
      </c>
      <c r="E32" s="14">
        <v>0.0538105</v>
      </c>
      <c r="F32" s="25">
        <v>0.005602771</v>
      </c>
      <c r="G32" s="35">
        <v>0.02877154</v>
      </c>
    </row>
    <row r="33" spans="1:7" ht="12">
      <c r="A33" s="20" t="s">
        <v>41</v>
      </c>
      <c r="B33" s="29">
        <v>0.1613633</v>
      </c>
      <c r="C33" s="14">
        <v>0.1051388</v>
      </c>
      <c r="D33" s="14">
        <v>0.1012743</v>
      </c>
      <c r="E33" s="14">
        <v>0.09875729</v>
      </c>
      <c r="F33" s="25">
        <v>0.1069388</v>
      </c>
      <c r="G33" s="35">
        <v>0.1110605</v>
      </c>
    </row>
    <row r="34" spans="1:7" ht="12">
      <c r="A34" s="21" t="s">
        <v>42</v>
      </c>
      <c r="B34" s="31">
        <v>-0.02968916</v>
      </c>
      <c r="C34" s="16">
        <v>-0.002703644</v>
      </c>
      <c r="D34" s="16">
        <v>-0.00484652</v>
      </c>
      <c r="E34" s="16">
        <v>0.007928704</v>
      </c>
      <c r="F34" s="27">
        <v>-0.006995262</v>
      </c>
      <c r="G34" s="37">
        <v>-0.005159863</v>
      </c>
    </row>
    <row r="35" spans="1:7" ht="12.75" thickBot="1">
      <c r="A35" s="22" t="s">
        <v>43</v>
      </c>
      <c r="B35" s="32">
        <v>-0.001246879</v>
      </c>
      <c r="C35" s="17">
        <v>5.98359E-05</v>
      </c>
      <c r="D35" s="17">
        <v>0.001375694</v>
      </c>
      <c r="E35" s="17">
        <v>-1.391204E-05</v>
      </c>
      <c r="F35" s="28">
        <v>-0.003462128</v>
      </c>
      <c r="G35" s="38">
        <v>-0.0002996283</v>
      </c>
    </row>
    <row r="36" spans="1:7" ht="12">
      <c r="A36" s="4" t="s">
        <v>44</v>
      </c>
      <c r="B36" s="3">
        <v>21.5332</v>
      </c>
      <c r="C36" s="3">
        <v>21.5332</v>
      </c>
      <c r="D36" s="3">
        <v>21.54236</v>
      </c>
      <c r="E36" s="3">
        <v>21.54236</v>
      </c>
      <c r="F36" s="3">
        <v>21.55151</v>
      </c>
      <c r="G36" s="3"/>
    </row>
    <row r="37" spans="1:6" ht="12">
      <c r="A37" s="4" t="s">
        <v>45</v>
      </c>
      <c r="B37" s="2">
        <v>0.04628499</v>
      </c>
      <c r="C37" s="2">
        <v>0.243632</v>
      </c>
      <c r="D37" s="2">
        <v>0.3031413</v>
      </c>
      <c r="E37" s="2">
        <v>0.3387451</v>
      </c>
      <c r="F37" s="2">
        <v>0.3662109</v>
      </c>
    </row>
    <row r="38" spans="1:7" ht="12">
      <c r="A38" s="4" t="s">
        <v>53</v>
      </c>
      <c r="B38" s="2">
        <v>-0.0001415783</v>
      </c>
      <c r="C38" s="2">
        <v>-7.601395E-05</v>
      </c>
      <c r="D38" s="2">
        <v>-2.151954E-05</v>
      </c>
      <c r="E38" s="2">
        <v>0.0001839352</v>
      </c>
      <c r="F38" s="2">
        <v>0</v>
      </c>
      <c r="G38" s="2">
        <v>0.0002497212</v>
      </c>
    </row>
    <row r="39" spans="1:7" ht="12.75" thickBot="1">
      <c r="A39" s="4" t="s">
        <v>54</v>
      </c>
      <c r="B39" s="2">
        <v>0.0001717644</v>
      </c>
      <c r="C39" s="2">
        <v>-3.713938E-05</v>
      </c>
      <c r="D39" s="2">
        <v>-4.267138E-05</v>
      </c>
      <c r="E39" s="2">
        <v>-4.791261E-05</v>
      </c>
      <c r="F39" s="2">
        <v>4.996534E-05</v>
      </c>
      <c r="G39" s="2">
        <v>0.001086498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3.11626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0.003764</v>
      </c>
      <c r="D4">
        <v>0.003765</v>
      </c>
      <c r="E4">
        <v>0.003765</v>
      </c>
      <c r="F4">
        <v>0.002083</v>
      </c>
      <c r="G4">
        <v>0.011732</v>
      </c>
    </row>
    <row r="5" spans="1:7" ht="12.75">
      <c r="A5" t="s">
        <v>13</v>
      </c>
      <c r="B5">
        <v>7.629041</v>
      </c>
      <c r="C5">
        <v>3.661654</v>
      </c>
      <c r="D5">
        <v>0.937632</v>
      </c>
      <c r="E5">
        <v>-4.063099</v>
      </c>
      <c r="F5">
        <v>-9.320803</v>
      </c>
      <c r="G5">
        <v>5.228066</v>
      </c>
    </row>
    <row r="6" spans="1:7" ht="12.75">
      <c r="A6" t="s">
        <v>14</v>
      </c>
      <c r="B6" s="53">
        <v>84.82315</v>
      </c>
      <c r="C6" s="53">
        <v>44.5541</v>
      </c>
      <c r="D6" s="53">
        <v>12.61148</v>
      </c>
      <c r="E6" s="53">
        <v>-107.9682</v>
      </c>
      <c r="F6" s="53">
        <v>-0.449384</v>
      </c>
      <c r="G6" s="53">
        <v>0.00602669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2.983602</v>
      </c>
      <c r="C8" s="53">
        <v>-1.063197</v>
      </c>
      <c r="D8" s="53">
        <v>-0.4314782</v>
      </c>
      <c r="E8" s="53">
        <v>-0.5565675</v>
      </c>
      <c r="F8" s="53">
        <v>-2.482598</v>
      </c>
      <c r="G8" s="53">
        <v>-0.391856</v>
      </c>
    </row>
    <row r="9" spans="1:7" ht="12.75">
      <c r="A9" t="s">
        <v>17</v>
      </c>
      <c r="B9" s="53">
        <v>0.4584178</v>
      </c>
      <c r="C9" s="53">
        <v>0.16781</v>
      </c>
      <c r="D9" s="53">
        <v>0.5276619</v>
      </c>
      <c r="E9" s="53">
        <v>0.6806605</v>
      </c>
      <c r="F9" s="53">
        <v>-1.260476</v>
      </c>
      <c r="G9" s="53">
        <v>0.2298011</v>
      </c>
    </row>
    <row r="10" spans="1:7" ht="12.75">
      <c r="A10" t="s">
        <v>18</v>
      </c>
      <c r="B10" s="53">
        <v>0.6751939</v>
      </c>
      <c r="C10" s="53">
        <v>1.152982</v>
      </c>
      <c r="D10" s="53">
        <v>0.8104443</v>
      </c>
      <c r="E10" s="53">
        <v>0.9734946</v>
      </c>
      <c r="F10" s="53">
        <v>-0.2202001</v>
      </c>
      <c r="G10" s="53">
        <v>0.7752744</v>
      </c>
    </row>
    <row r="11" spans="1:7" ht="12.75">
      <c r="A11" t="s">
        <v>19</v>
      </c>
      <c r="B11" s="53">
        <v>1.210621</v>
      </c>
      <c r="C11" s="53">
        <v>-0.5858529</v>
      </c>
      <c r="D11" s="53">
        <v>-0.9598866</v>
      </c>
      <c r="E11" s="53">
        <v>-1.084134</v>
      </c>
      <c r="F11" s="53">
        <v>12.49647</v>
      </c>
      <c r="G11" s="53">
        <v>1.206369</v>
      </c>
    </row>
    <row r="12" spans="1:7" ht="12.75">
      <c r="A12" t="s">
        <v>20</v>
      </c>
      <c r="B12" s="53">
        <v>0.08256972</v>
      </c>
      <c r="C12" s="53">
        <v>0.04181813</v>
      </c>
      <c r="D12" s="53">
        <v>0.1802612</v>
      </c>
      <c r="E12" s="53">
        <v>0.199887</v>
      </c>
      <c r="F12" s="53">
        <v>0.06743357</v>
      </c>
      <c r="G12" s="53">
        <v>0.1224954</v>
      </c>
    </row>
    <row r="13" spans="1:7" ht="12.75">
      <c r="A13" t="s">
        <v>21</v>
      </c>
      <c r="B13" s="53">
        <v>0.08425548</v>
      </c>
      <c r="C13" s="53">
        <v>0.1554429</v>
      </c>
      <c r="D13" s="53">
        <v>-0.007901648</v>
      </c>
      <c r="E13" s="53">
        <v>0.0656589</v>
      </c>
      <c r="F13" s="53">
        <v>0.05898965</v>
      </c>
      <c r="G13" s="53">
        <v>0.07136548</v>
      </c>
    </row>
    <row r="14" spans="1:7" ht="12.75">
      <c r="A14" t="s">
        <v>22</v>
      </c>
      <c r="B14" s="53">
        <v>-0.08222813</v>
      </c>
      <c r="C14" s="53">
        <v>0.07449469</v>
      </c>
      <c r="D14" s="53">
        <v>-0.008071587</v>
      </c>
      <c r="E14" s="53">
        <v>0.02315575</v>
      </c>
      <c r="F14" s="53">
        <v>0.03155295</v>
      </c>
      <c r="G14" s="53">
        <v>0.01383823</v>
      </c>
    </row>
    <row r="15" spans="1:7" ht="12.75">
      <c r="A15" t="s">
        <v>23</v>
      </c>
      <c r="B15" s="53">
        <v>-0.3814382</v>
      </c>
      <c r="C15" s="53">
        <v>-0.2214199</v>
      </c>
      <c r="D15" s="53">
        <v>-0.150535</v>
      </c>
      <c r="E15" s="53">
        <v>-0.2454155</v>
      </c>
      <c r="F15" s="53">
        <v>-0.4584628</v>
      </c>
      <c r="G15" s="53">
        <v>-0.2648872</v>
      </c>
    </row>
    <row r="16" spans="1:7" ht="12.75">
      <c r="A16" t="s">
        <v>24</v>
      </c>
      <c r="B16" s="53">
        <v>0.03193689</v>
      </c>
      <c r="C16" s="53">
        <v>0.01993103</v>
      </c>
      <c r="D16" s="53">
        <v>0.02555744</v>
      </c>
      <c r="E16" s="53">
        <v>0.01748404</v>
      </c>
      <c r="F16" s="53">
        <v>-0.004136506</v>
      </c>
      <c r="G16" s="53">
        <v>0.01923125</v>
      </c>
    </row>
    <row r="17" spans="1:7" ht="12.75">
      <c r="A17" t="s">
        <v>25</v>
      </c>
      <c r="B17" s="53">
        <v>-0.05375096</v>
      </c>
      <c r="C17" s="53">
        <v>-0.04391597</v>
      </c>
      <c r="D17" s="53">
        <v>-0.03600189</v>
      </c>
      <c r="E17" s="53">
        <v>-0.04709662</v>
      </c>
      <c r="F17" s="53">
        <v>-0.03696521</v>
      </c>
      <c r="G17" s="53">
        <v>-0.04327847</v>
      </c>
    </row>
    <row r="18" spans="1:7" ht="12.75">
      <c r="A18" t="s">
        <v>26</v>
      </c>
      <c r="B18" s="53">
        <v>-0.02729069</v>
      </c>
      <c r="C18" s="53">
        <v>-0.0002624892</v>
      </c>
      <c r="D18" s="53">
        <v>0.00605177</v>
      </c>
      <c r="E18" s="53">
        <v>0.04346415</v>
      </c>
      <c r="F18" s="53">
        <v>0.003290394</v>
      </c>
      <c r="G18" s="53">
        <v>0.008326656</v>
      </c>
    </row>
    <row r="19" spans="1:7" ht="12.75">
      <c r="A19" t="s">
        <v>27</v>
      </c>
      <c r="B19" s="53">
        <v>-0.2105385</v>
      </c>
      <c r="C19" s="53">
        <v>-0.1840681</v>
      </c>
      <c r="D19" s="53">
        <v>-0.1909648</v>
      </c>
      <c r="E19" s="53">
        <v>-0.1842044</v>
      </c>
      <c r="F19" s="53">
        <v>-0.1620109</v>
      </c>
      <c r="G19" s="53">
        <v>-0.1866592</v>
      </c>
    </row>
    <row r="20" spans="1:7" ht="12.75">
      <c r="A20" t="s">
        <v>28</v>
      </c>
      <c r="B20" s="53">
        <v>-0.0007130427</v>
      </c>
      <c r="C20" s="53">
        <v>-0.005298382</v>
      </c>
      <c r="D20" s="53">
        <v>0.0007135844</v>
      </c>
      <c r="E20" s="53">
        <v>0.001178471</v>
      </c>
      <c r="F20" s="53">
        <v>-0.003964603</v>
      </c>
      <c r="G20" s="53">
        <v>-0.001450726</v>
      </c>
    </row>
    <row r="21" spans="1:7" ht="12.75">
      <c r="A21" t="s">
        <v>29</v>
      </c>
      <c r="B21" s="53">
        <v>-99.76709</v>
      </c>
      <c r="C21" s="53">
        <v>22.17416</v>
      </c>
      <c r="D21" s="53">
        <v>25.12455</v>
      </c>
      <c r="E21" s="53">
        <v>29.06314</v>
      </c>
      <c r="F21" s="53">
        <v>-29.39321</v>
      </c>
      <c r="G21" s="53">
        <v>0.006242475</v>
      </c>
    </row>
    <row r="22" spans="1:7" ht="12.75">
      <c r="A22" t="s">
        <v>30</v>
      </c>
      <c r="B22" s="53">
        <v>152.5927</v>
      </c>
      <c r="C22" s="53">
        <v>73.23439</v>
      </c>
      <c r="D22" s="53">
        <v>18.75266</v>
      </c>
      <c r="E22" s="53">
        <v>-81.26376</v>
      </c>
      <c r="F22" s="53">
        <v>-186.4377</v>
      </c>
      <c r="G22" s="53">
        <v>0</v>
      </c>
    </row>
    <row r="23" spans="1:7" ht="12.75">
      <c r="A23" t="s">
        <v>31</v>
      </c>
      <c r="B23" s="53">
        <v>1.520361</v>
      </c>
      <c r="C23" s="53">
        <v>-0.310649</v>
      </c>
      <c r="D23" s="53">
        <v>1.235321</v>
      </c>
      <c r="E23" s="53">
        <v>1.890346</v>
      </c>
      <c r="F23" s="53">
        <v>4.865952</v>
      </c>
      <c r="G23" s="53">
        <v>1.545657</v>
      </c>
    </row>
    <row r="24" spans="1:7" ht="12.75">
      <c r="A24" t="s">
        <v>32</v>
      </c>
      <c r="B24" s="53">
        <v>-0.3140398</v>
      </c>
      <c r="C24" s="53">
        <v>-0.2533366</v>
      </c>
      <c r="D24" s="53">
        <v>-1.576548</v>
      </c>
      <c r="E24" s="53">
        <v>-2.184588</v>
      </c>
      <c r="F24" s="53">
        <v>-0.3718426</v>
      </c>
      <c r="G24" s="53">
        <v>-1.061124</v>
      </c>
    </row>
    <row r="25" spans="1:7" ht="12.75">
      <c r="A25" t="s">
        <v>33</v>
      </c>
      <c r="B25" s="53">
        <v>0.1969853</v>
      </c>
      <c r="C25" s="53">
        <v>-0.578011</v>
      </c>
      <c r="D25" s="53">
        <v>0.6221356</v>
      </c>
      <c r="E25" s="53">
        <v>0.7151602</v>
      </c>
      <c r="F25" s="53">
        <v>-1.029078</v>
      </c>
      <c r="G25" s="53">
        <v>0.07430715</v>
      </c>
    </row>
    <row r="26" spans="1:7" ht="12.75">
      <c r="A26" t="s">
        <v>34</v>
      </c>
      <c r="B26" s="53">
        <v>1.020467</v>
      </c>
      <c r="C26" s="53">
        <v>0.8697651</v>
      </c>
      <c r="D26" s="53">
        <v>0.6587123</v>
      </c>
      <c r="E26" s="53">
        <v>0.5184468</v>
      </c>
      <c r="F26" s="53">
        <v>1.255528</v>
      </c>
      <c r="G26" s="53">
        <v>0.8076742</v>
      </c>
    </row>
    <row r="27" spans="1:7" ht="12.75">
      <c r="A27" t="s">
        <v>35</v>
      </c>
      <c r="B27" s="53">
        <v>-0.04429897</v>
      </c>
      <c r="C27" s="53">
        <v>-0.1847881</v>
      </c>
      <c r="D27" s="53">
        <v>-0.08361398</v>
      </c>
      <c r="E27" s="53">
        <v>-0.01366558</v>
      </c>
      <c r="F27" s="53">
        <v>0.2058203</v>
      </c>
      <c r="G27" s="53">
        <v>-0.04688634</v>
      </c>
    </row>
    <row r="28" spans="1:7" ht="12.75">
      <c r="A28" t="s">
        <v>36</v>
      </c>
      <c r="B28" s="53">
        <v>0.03668435</v>
      </c>
      <c r="C28" s="53">
        <v>-0.138537</v>
      </c>
      <c r="D28" s="53">
        <v>-0.005477002</v>
      </c>
      <c r="E28" s="53">
        <v>0.04339446</v>
      </c>
      <c r="F28" s="53">
        <v>-0.03378388</v>
      </c>
      <c r="G28" s="53">
        <v>-0.02338937</v>
      </c>
    </row>
    <row r="29" spans="1:7" ht="12.75">
      <c r="A29" t="s">
        <v>37</v>
      </c>
      <c r="B29" s="53">
        <v>0.1478599</v>
      </c>
      <c r="C29" s="53">
        <v>0.01077693</v>
      </c>
      <c r="D29" s="53">
        <v>0.06203044</v>
      </c>
      <c r="E29" s="53">
        <v>0.03472849</v>
      </c>
      <c r="F29" s="53">
        <v>-0.08529764</v>
      </c>
      <c r="G29" s="53">
        <v>0.03594946</v>
      </c>
    </row>
    <row r="30" spans="1:7" ht="12.75">
      <c r="A30" t="s">
        <v>38</v>
      </c>
      <c r="B30" s="53">
        <v>0.0493244</v>
      </c>
      <c r="C30" s="53">
        <v>0.08596071</v>
      </c>
      <c r="D30" s="53">
        <v>0.05183273</v>
      </c>
      <c r="E30" s="53">
        <v>0.005663324</v>
      </c>
      <c r="F30" s="53">
        <v>0.3070865</v>
      </c>
      <c r="G30" s="53">
        <v>0.08253967</v>
      </c>
    </row>
    <row r="31" spans="1:7" ht="12.75">
      <c r="A31" t="s">
        <v>39</v>
      </c>
      <c r="B31" s="53">
        <v>0.03750054</v>
      </c>
      <c r="C31" s="53">
        <v>-0.004242267</v>
      </c>
      <c r="D31" s="53">
        <v>-0.01150531</v>
      </c>
      <c r="E31" s="53">
        <v>-0.005083125</v>
      </c>
      <c r="F31" s="53">
        <v>0.03158232</v>
      </c>
      <c r="G31" s="53">
        <v>0.004627282</v>
      </c>
    </row>
    <row r="32" spans="1:7" ht="12.75">
      <c r="A32" t="s">
        <v>40</v>
      </c>
      <c r="B32" s="53">
        <v>0.02933958</v>
      </c>
      <c r="C32" s="53">
        <v>0.007146118</v>
      </c>
      <c r="D32" s="53">
        <v>0.03784597</v>
      </c>
      <c r="E32" s="53">
        <v>0.0538105</v>
      </c>
      <c r="F32" s="53">
        <v>0.005602771</v>
      </c>
      <c r="G32" s="53">
        <v>0.02877154</v>
      </c>
    </row>
    <row r="33" spans="1:7" ht="12.75">
      <c r="A33" t="s">
        <v>41</v>
      </c>
      <c r="B33" s="53">
        <v>0.1613633</v>
      </c>
      <c r="C33" s="53">
        <v>0.1051388</v>
      </c>
      <c r="D33" s="53">
        <v>0.1012743</v>
      </c>
      <c r="E33" s="53">
        <v>0.09875729</v>
      </c>
      <c r="F33" s="53">
        <v>0.1069388</v>
      </c>
      <c r="G33" s="53">
        <v>0.1110605</v>
      </c>
    </row>
    <row r="34" spans="1:7" ht="12.75">
      <c r="A34" t="s">
        <v>42</v>
      </c>
      <c r="B34" s="53">
        <v>-0.02968916</v>
      </c>
      <c r="C34" s="53">
        <v>-0.002703644</v>
      </c>
      <c r="D34" s="53">
        <v>-0.00484652</v>
      </c>
      <c r="E34" s="53">
        <v>0.007928704</v>
      </c>
      <c r="F34" s="53">
        <v>-0.006995262</v>
      </c>
      <c r="G34" s="53">
        <v>-0.005159863</v>
      </c>
    </row>
    <row r="35" spans="1:7" ht="12.75">
      <c r="A35" t="s">
        <v>43</v>
      </c>
      <c r="B35" s="53">
        <v>-0.001246879</v>
      </c>
      <c r="C35" s="53">
        <v>5.98359E-05</v>
      </c>
      <c r="D35" s="53">
        <v>0.001375694</v>
      </c>
      <c r="E35" s="53">
        <v>-1.391204E-05</v>
      </c>
      <c r="F35" s="53">
        <v>-0.003462128</v>
      </c>
      <c r="G35" s="53">
        <v>-0.0002996283</v>
      </c>
    </row>
    <row r="36" spans="1:6" ht="12.75">
      <c r="A36" t="s">
        <v>44</v>
      </c>
      <c r="B36" s="53">
        <v>21.5332</v>
      </c>
      <c r="C36" s="53">
        <v>21.5332</v>
      </c>
      <c r="D36" s="53">
        <v>21.54236</v>
      </c>
      <c r="E36" s="53">
        <v>21.54236</v>
      </c>
      <c r="F36" s="53">
        <v>21.55151</v>
      </c>
    </row>
    <row r="37" spans="1:6" ht="12.75">
      <c r="A37" t="s">
        <v>45</v>
      </c>
      <c r="B37" s="53">
        <v>0.04628499</v>
      </c>
      <c r="C37" s="53">
        <v>0.243632</v>
      </c>
      <c r="D37" s="53">
        <v>0.3031413</v>
      </c>
      <c r="E37" s="53">
        <v>0.3387451</v>
      </c>
      <c r="F37" s="53">
        <v>0.3662109</v>
      </c>
    </row>
    <row r="38" spans="1:7" ht="12.75">
      <c r="A38" t="s">
        <v>55</v>
      </c>
      <c r="B38" s="53">
        <v>-0.0001415783</v>
      </c>
      <c r="C38" s="53">
        <v>-7.601395E-05</v>
      </c>
      <c r="D38" s="53">
        <v>-2.151954E-05</v>
      </c>
      <c r="E38" s="53">
        <v>0.0001839352</v>
      </c>
      <c r="F38" s="53">
        <v>0</v>
      </c>
      <c r="G38" s="53">
        <v>0.0002497212</v>
      </c>
    </row>
    <row r="39" spans="1:7" ht="12.75">
      <c r="A39" t="s">
        <v>56</v>
      </c>
      <c r="B39" s="53">
        <v>0.0001717644</v>
      </c>
      <c r="C39" s="53">
        <v>-3.713938E-05</v>
      </c>
      <c r="D39" s="53">
        <v>-4.267138E-05</v>
      </c>
      <c r="E39" s="53">
        <v>-4.791261E-05</v>
      </c>
      <c r="F39" s="53">
        <v>4.996534E-05</v>
      </c>
      <c r="G39" s="53">
        <v>0.001086498</v>
      </c>
    </row>
    <row r="40" spans="2:5" ht="12.75">
      <c r="B40" t="s">
        <v>46</v>
      </c>
      <c r="C40" t="s">
        <v>47</v>
      </c>
      <c r="D40" t="s">
        <v>48</v>
      </c>
      <c r="E40">
        <v>3.11626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-0.00014157835510464722</v>
      </c>
      <c r="C50">
        <f>-0.017/(C7*C7+C22*C22)*(C21*C22+C6*C7)</f>
        <v>-7.601395804555534E-05</v>
      </c>
      <c r="D50">
        <f>-0.017/(D7*D7+D22*D22)*(D21*D22+D6*D7)</f>
        <v>-2.151953618835984E-05</v>
      </c>
      <c r="E50">
        <f>-0.017/(E7*E7+E22*E22)*(E21*E22+E6*E7)</f>
        <v>0.00018393529588908795</v>
      </c>
      <c r="F50">
        <f>-0.017/(F7*F7+F22*F22)*(F21*F22+F6*F7)</f>
        <v>-1.6758936714798008E-07</v>
      </c>
      <c r="G50">
        <f>(B50*B$4+C50*C$4+D50*D$4+E50*E$4+F50*F$4)/SUM(B$4:F$4)</f>
        <v>2.6026447940211526E-07</v>
      </c>
    </row>
    <row r="51" spans="1:7" ht="12.75">
      <c r="A51" t="s">
        <v>59</v>
      </c>
      <c r="B51">
        <f>-0.017/(B7*B7+B22*B22)*(B21*B7-B6*B22)</f>
        <v>0.0001717644353466977</v>
      </c>
      <c r="C51">
        <f>-0.017/(C7*C7+C22*C22)*(C21*C7-C6*C22)</f>
        <v>-3.7139388415104826E-05</v>
      </c>
      <c r="D51">
        <f>-0.017/(D7*D7+D22*D22)*(D21*D7-D6*D22)</f>
        <v>-4.2671380145450205E-05</v>
      </c>
      <c r="E51">
        <f>-0.017/(E7*E7+E22*E22)*(E21*E7-E6*E22)</f>
        <v>-4.7912610625934024E-05</v>
      </c>
      <c r="F51">
        <f>-0.017/(F7*F7+F22*F22)*(F21*F7-F6*F22)</f>
        <v>4.996533250238445E-05</v>
      </c>
      <c r="G51">
        <f>(B51*B$4+C51*C$4+D51*D$4+E51*E$4+F51*F$4)/SUM(B$4:F$4)</f>
        <v>8.071068323136187E-07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9999.919581480925</v>
      </c>
      <c r="C62">
        <f>C7+(2/0.017)*(C8*C50-C23*C51)</f>
        <v>10000.008150646856</v>
      </c>
      <c r="D62">
        <f>D7+(2/0.017)*(D8*D50-D23*D51)</f>
        <v>10000.007293889734</v>
      </c>
      <c r="E62">
        <f>E7+(2/0.017)*(E8*E50-E23*E51)</f>
        <v>9999.998611647536</v>
      </c>
      <c r="F62">
        <f>F7+(2/0.017)*(F8*F50-F23*F51)</f>
        <v>9999.971445546753</v>
      </c>
    </row>
    <row r="63" spans="1:6" ht="12.75">
      <c r="A63" t="s">
        <v>67</v>
      </c>
      <c r="B63">
        <f>B8+(3/0.017)*(B9*B50-B24*B51)</f>
        <v>2.981667676032123</v>
      </c>
      <c r="C63">
        <f>C8+(3/0.017)*(C9*C50-C24*C51)</f>
        <v>-1.0671084121211976</v>
      </c>
      <c r="D63">
        <f>D8+(3/0.017)*(D9*D50-D24*D51)</f>
        <v>-0.44535382089020314</v>
      </c>
      <c r="E63">
        <f>E8+(3/0.017)*(E9*E50-E24*E51)</f>
        <v>-0.5529448806625717</v>
      </c>
      <c r="F63">
        <f>F8+(3/0.017)*(F9*F50-F24*F51)</f>
        <v>-2.479282032672465</v>
      </c>
    </row>
    <row r="64" spans="1:6" ht="12.75">
      <c r="A64" t="s">
        <v>68</v>
      </c>
      <c r="B64">
        <f>B9+(4/0.017)*(B10*B50-B25*B51)</f>
        <v>0.42796417398475495</v>
      </c>
      <c r="C64">
        <f>C9+(4/0.017)*(C10*C50-C25*C51)</f>
        <v>0.14213712931470973</v>
      </c>
      <c r="D64">
        <f>D9+(4/0.017)*(D10*D50-D25*D51)</f>
        <v>0.529804723352263</v>
      </c>
      <c r="E64">
        <f>E9+(4/0.017)*(E10*E50-E25*E51)</f>
        <v>0.7308546669400457</v>
      </c>
      <c r="F64">
        <f>F9+(4/0.017)*(F10*F50-F25*F51)</f>
        <v>-1.2483689111444014</v>
      </c>
    </row>
    <row r="65" spans="1:6" ht="12.75">
      <c r="A65" t="s">
        <v>69</v>
      </c>
      <c r="B65">
        <f>B10+(5/0.017)*(B11*B50-B26*B51)</f>
        <v>0.5732298800352701</v>
      </c>
      <c r="C65">
        <f>C10+(5/0.017)*(C11*C50-C26*C51)</f>
        <v>1.1755806887177263</v>
      </c>
      <c r="D65">
        <f>D10+(5/0.017)*(D11*D50-D26*D51)</f>
        <v>0.8247867933485898</v>
      </c>
      <c r="E65">
        <f>E10+(5/0.017)*(E11*E50-E26*E51)</f>
        <v>0.9221503739956591</v>
      </c>
      <c r="F65">
        <f>F10+(5/0.017)*(F11*F50-F26*F51)</f>
        <v>-0.23926690867204042</v>
      </c>
    </row>
    <row r="66" spans="1:6" ht="12.75">
      <c r="A66" t="s">
        <v>70</v>
      </c>
      <c r="B66">
        <f>B11+(6/0.017)*(B12*B50-B27*B51)</f>
        <v>1.209180612622155</v>
      </c>
      <c r="C66">
        <f>C11+(6/0.017)*(C12*C50-C27*C51)</f>
        <v>-0.5893970218587363</v>
      </c>
      <c r="D66">
        <f>D11+(6/0.017)*(D12*D50-D27*D51)</f>
        <v>-0.9625149745915804</v>
      </c>
      <c r="E66">
        <f>E11+(6/0.017)*(E12*E50-E27*E51)</f>
        <v>-1.0713887573379302</v>
      </c>
      <c r="F66">
        <f>F11+(6/0.017)*(F12*F50-F27*F51)</f>
        <v>12.492836406750156</v>
      </c>
    </row>
    <row r="67" spans="1:6" ht="12.75">
      <c r="A67" t="s">
        <v>71</v>
      </c>
      <c r="B67">
        <f>B12+(7/0.017)*(B13*B50-B28*B51)</f>
        <v>0.07506332396968576</v>
      </c>
      <c r="C67">
        <f>C12+(7/0.017)*(C13*C50-C28*C51)</f>
        <v>0.03483418489861178</v>
      </c>
      <c r="D67">
        <f>D12+(7/0.017)*(D13*D50-D28*D51)</f>
        <v>0.1802349823505759</v>
      </c>
      <c r="E67">
        <f>E12+(7/0.017)*(E13*E50-E28*E51)</f>
        <v>0.20571599514422842</v>
      </c>
      <c r="F67">
        <f>F12+(7/0.017)*(F13*F50-F28*F51)</f>
        <v>0.06812456748912718</v>
      </c>
    </row>
    <row r="68" spans="1:6" ht="12.75">
      <c r="A68" t="s">
        <v>72</v>
      </c>
      <c r="B68">
        <f>B13+(8/0.017)*(B14*B50-B29*B51)</f>
        <v>0.07778237466108795</v>
      </c>
      <c r="C68">
        <f>C13+(8/0.017)*(C14*C50-C29*C51)</f>
        <v>0.1529664822818427</v>
      </c>
      <c r="D68">
        <f>D13+(8/0.017)*(D14*D50-D29*D51)</f>
        <v>-0.006574296802647749</v>
      </c>
      <c r="E68">
        <f>E13+(8/0.017)*(E14*E50-E29*E51)</f>
        <v>0.06844623757495548</v>
      </c>
      <c r="F68">
        <f>F13+(8/0.017)*(F14*F50-F29*F51)</f>
        <v>0.06099277329663366</v>
      </c>
    </row>
    <row r="69" spans="1:6" ht="12.75">
      <c r="A69" t="s">
        <v>73</v>
      </c>
      <c r="B69">
        <f>B14+(9/0.017)*(B15*B50-B30*B51)</f>
        <v>-0.0581233690036844</v>
      </c>
      <c r="C69">
        <f>C14+(9/0.017)*(C15*C50-C30*C51)</f>
        <v>0.08509538298091843</v>
      </c>
      <c r="D69">
        <f>D14+(9/0.017)*(D15*D50-D30*D51)</f>
        <v>-0.005185648320394642</v>
      </c>
      <c r="E69">
        <f>E14+(9/0.017)*(E15*E50-E30*E51)</f>
        <v>-0.0005985471609100922</v>
      </c>
      <c r="F69">
        <f>F14+(9/0.017)*(F15*F50-F30*F51)</f>
        <v>0.02347050233524557</v>
      </c>
    </row>
    <row r="70" spans="1:6" ht="12.75">
      <c r="A70" t="s">
        <v>74</v>
      </c>
      <c r="B70">
        <f>B15+(10/0.017)*(B16*B50-B31*B51)</f>
        <v>-0.38788692437156136</v>
      </c>
      <c r="C70">
        <f>C15+(10/0.017)*(C16*C50-C31*C51)</f>
        <v>-0.22240377745888135</v>
      </c>
      <c r="D70">
        <f>D15+(10/0.017)*(D16*D50-D31*D51)</f>
        <v>-0.1511473127715665</v>
      </c>
      <c r="E70">
        <f>E15+(10/0.017)*(E16*E50-E31*E51)</f>
        <v>-0.24366703748126547</v>
      </c>
      <c r="F70">
        <f>F15+(10/0.017)*(F16*F50-F31*F51)</f>
        <v>-0.4593906399326906</v>
      </c>
    </row>
    <row r="71" spans="1:6" ht="12.75">
      <c r="A71" t="s">
        <v>75</v>
      </c>
      <c r="B71">
        <f>B16+(11/0.017)*(B17*B50-B32*B51)</f>
        <v>0.033600139247702984</v>
      </c>
      <c r="C71">
        <f>C16+(11/0.017)*(C17*C50-C32*C51)</f>
        <v>0.022262790040287788</v>
      </c>
      <c r="D71">
        <f>D16+(11/0.017)*(D17*D50-D32*D51)</f>
        <v>0.02710370595429554</v>
      </c>
      <c r="E71">
        <f>E16+(11/0.017)*(E17*E50-E32*E51)</f>
        <v>0.01354699169347763</v>
      </c>
      <c r="F71">
        <f>F16+(11/0.017)*(F17*F50-F32*F51)</f>
        <v>-0.0043136379257525045</v>
      </c>
    </row>
    <row r="72" spans="1:6" ht="12.75">
      <c r="A72" t="s">
        <v>76</v>
      </c>
      <c r="B72">
        <f>B17+(12/0.017)*(B18*B50-B33*B51)</f>
        <v>-0.0705881636072769</v>
      </c>
      <c r="C72">
        <f>C17+(12/0.017)*(C18*C50-C33*C51)</f>
        <v>-0.041145562771481715</v>
      </c>
      <c r="D72">
        <f>D17+(12/0.017)*(D18*D50-D33*D51)</f>
        <v>-0.033043337385355954</v>
      </c>
      <c r="E72">
        <f>E17+(12/0.017)*(E18*E50-E33*E51)</f>
        <v>-0.03811334173666342</v>
      </c>
      <c r="F72">
        <f>F17+(12/0.017)*(F18*F50-F33*F51)</f>
        <v>-0.0407372929184382</v>
      </c>
    </row>
    <row r="73" spans="1:6" ht="12.75">
      <c r="A73" t="s">
        <v>77</v>
      </c>
      <c r="B73">
        <f>B18+(13/0.017)*(B19*B50-B34*B51)</f>
        <v>-0.000596921049780718</v>
      </c>
      <c r="C73">
        <f>C18+(13/0.017)*(C19*C50-C34*C51)</f>
        <v>0.01036029497067929</v>
      </c>
      <c r="D73">
        <f>D18+(13/0.017)*(D19*D50-D34*D51)</f>
        <v>0.009036161820647343</v>
      </c>
      <c r="E73">
        <f>E18+(13/0.017)*(E19*E50-E34*E51)</f>
        <v>0.01784512195075464</v>
      </c>
      <c r="F73">
        <f>F18+(13/0.017)*(F19*F50-F34*F51)</f>
        <v>0.0035784372145678707</v>
      </c>
    </row>
    <row r="74" spans="1:6" ht="12.75">
      <c r="A74" t="s">
        <v>78</v>
      </c>
      <c r="B74">
        <f>B19+(14/0.017)*(B20*B50-B35*B51)</f>
        <v>-0.21027898868708678</v>
      </c>
      <c r="C74">
        <f>C19+(14/0.017)*(C20*C50-C35*C51)</f>
        <v>-0.18373459261288</v>
      </c>
      <c r="D74">
        <f>D19+(14/0.017)*(D20*D50-D35*D51)</f>
        <v>-0.19092910267126706</v>
      </c>
      <c r="E74">
        <f>E19+(14/0.017)*(E20*E50-E35*E51)</f>
        <v>-0.1840264387118255</v>
      </c>
      <c r="F74">
        <f>F19+(14/0.017)*(F20*F50-F35*F51)</f>
        <v>-0.16186789345718178</v>
      </c>
    </row>
    <row r="75" spans="1:6" ht="12.75">
      <c r="A75" t="s">
        <v>79</v>
      </c>
      <c r="B75" s="53">
        <f>B20</f>
        <v>-0.0007130427</v>
      </c>
      <c r="C75" s="53">
        <f>C20</f>
        <v>-0.005298382</v>
      </c>
      <c r="D75" s="53">
        <f>D20</f>
        <v>0.0007135844</v>
      </c>
      <c r="E75" s="53">
        <f>E20</f>
        <v>0.001178471</v>
      </c>
      <c r="F75" s="53">
        <f>F20</f>
        <v>-0.003964603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152.62766782391577</v>
      </c>
      <c r="C82">
        <f>C22+(2/0.017)*(C8*C51+C23*C50)</f>
        <v>73.24181354663503</v>
      </c>
      <c r="D82">
        <f>D22+(2/0.017)*(D8*D51+D23*D50)</f>
        <v>18.75169861592152</v>
      </c>
      <c r="E82">
        <f>E22+(2/0.017)*(E8*E51+E23*E50)</f>
        <v>-81.21971671144033</v>
      </c>
      <c r="F82">
        <f>F22+(2/0.017)*(F8*F51+F23*F50)</f>
        <v>-186.452389331336</v>
      </c>
    </row>
    <row r="83" spans="1:6" ht="12.75">
      <c r="A83" t="s">
        <v>82</v>
      </c>
      <c r="B83">
        <f>B23+(3/0.017)*(B9*B51+B24*B50)</f>
        <v>1.5421023728631649</v>
      </c>
      <c r="C83">
        <f>C23+(3/0.017)*(C9*C51+C24*C50)</f>
        <v>-0.30835051348578857</v>
      </c>
      <c r="D83">
        <f>D23+(3/0.017)*(D9*D51+D24*D50)</f>
        <v>1.2373346212145027</v>
      </c>
      <c r="E83">
        <f>E23+(3/0.017)*(E9*E51+E24*E50)</f>
        <v>1.81368098911517</v>
      </c>
      <c r="F83">
        <f>F23+(3/0.017)*(F9*F51+F24*F50)</f>
        <v>4.854848861367307</v>
      </c>
    </row>
    <row r="84" spans="1:6" ht="12.75">
      <c r="A84" t="s">
        <v>83</v>
      </c>
      <c r="B84">
        <f>B24+(4/0.017)*(B10*B51+B25*B50)</f>
        <v>-0.2933138131225319</v>
      </c>
      <c r="C84">
        <f>C24+(4/0.017)*(C10*C51+C25*C50)</f>
        <v>-0.2530740452775894</v>
      </c>
      <c r="D84">
        <f>D24+(4/0.017)*(D10*D51+D25*D50)</f>
        <v>-1.5878352579694777</v>
      </c>
      <c r="E84">
        <f>E24+(4/0.017)*(E10*E51+E25*E50)</f>
        <v>-2.1646114034638004</v>
      </c>
      <c r="F84">
        <f>F24+(4/0.017)*(F10*F51+F25*F50)</f>
        <v>-0.3743908138077159</v>
      </c>
    </row>
    <row r="85" spans="1:6" ht="12.75">
      <c r="A85" t="s">
        <v>84</v>
      </c>
      <c r="B85">
        <f>B25+(5/0.017)*(B11*B51+B26*B50)</f>
        <v>0.21565165093684718</v>
      </c>
      <c r="C85">
        <f>C25+(5/0.017)*(C11*C51+C26*C50)</f>
        <v>-0.5910569027687274</v>
      </c>
      <c r="D85">
        <f>D25+(5/0.017)*(D11*D51+D26*D50)</f>
        <v>0.6300133949492812</v>
      </c>
      <c r="E85">
        <f>E25+(5/0.017)*(E11*E51+E26*E50)</f>
        <v>0.7584850105203198</v>
      </c>
      <c r="F85">
        <f>F25+(5/0.017)*(F11*F51+F26*F50)</f>
        <v>-0.8454956866137895</v>
      </c>
    </row>
    <row r="86" spans="1:6" ht="12.75">
      <c r="A86" t="s">
        <v>85</v>
      </c>
      <c r="B86">
        <f>B26+(6/0.017)*(B12*B51+B27*B50)</f>
        <v>1.0276861705781053</v>
      </c>
      <c r="C86">
        <f>C26+(6/0.017)*(C12*C51+C27*C50)</f>
        <v>0.8741745265086545</v>
      </c>
      <c r="D86">
        <f>D26+(6/0.017)*(D12*D51+D27*D50)</f>
        <v>0.6566325376039251</v>
      </c>
      <c r="E86">
        <f>E26+(6/0.017)*(E12*E51+E27*E50)</f>
        <v>0.5141794974702416</v>
      </c>
      <c r="F86">
        <f>F26+(6/0.017)*(F12*F51+F27*F50)</f>
        <v>1.2567050049834292</v>
      </c>
    </row>
    <row r="87" spans="1:6" ht="12.75">
      <c r="A87" t="s">
        <v>86</v>
      </c>
      <c r="B87">
        <f>B27+(7/0.017)*(B13*B51+B28*B50)</f>
        <v>-0.040478458522831016</v>
      </c>
      <c r="C87">
        <f>C27+(7/0.017)*(C13*C51+C28*C50)</f>
        <v>-0.18282905057270543</v>
      </c>
      <c r="D87">
        <f>D27+(7/0.017)*(D13*D51+D28*D50)</f>
        <v>-0.08342661191892449</v>
      </c>
      <c r="E87">
        <f>E27+(7/0.017)*(E13*E51+E28*E50)</f>
        <v>-0.011674333840497625</v>
      </c>
      <c r="F87">
        <f>F27+(7/0.017)*(F13*F51+F28*F50)</f>
        <v>0.20703628206286048</v>
      </c>
    </row>
    <row r="88" spans="1:6" ht="12.75">
      <c r="A88" t="s">
        <v>87</v>
      </c>
      <c r="B88">
        <f>B28+(8/0.017)*(B14*B51+B29*B50)</f>
        <v>0.02018664188376354</v>
      </c>
      <c r="C88">
        <f>C28+(8/0.017)*(C14*C51+C29*C50)</f>
        <v>-0.14022447497960128</v>
      </c>
      <c r="D88">
        <f>D28+(8/0.017)*(D14*D51+D29*D50)</f>
        <v>-0.005943091666402734</v>
      </c>
      <c r="E88">
        <f>E28+(8/0.017)*(E14*E51+E29*E50)</f>
        <v>0.04587838595314342</v>
      </c>
      <c r="F88">
        <f>F28+(8/0.017)*(F14*F51+F29*F50)</f>
        <v>-0.03303524535732333</v>
      </c>
    </row>
    <row r="89" spans="1:6" ht="12.75">
      <c r="A89" t="s">
        <v>88</v>
      </c>
      <c r="B89">
        <f>B29+(9/0.017)*(B15*B51+B30*B50)</f>
        <v>0.10947713175584355</v>
      </c>
      <c r="C89">
        <f>C29+(9/0.017)*(C15*C51+C30*C50)</f>
        <v>0.011671204869932218</v>
      </c>
      <c r="D89">
        <f>D29+(9/0.017)*(D15*D51+D30*D50)</f>
        <v>0.06484062112417469</v>
      </c>
      <c r="E89">
        <f>E29+(9/0.017)*(E15*E51+E30*E50)</f>
        <v>0.04150505718932483</v>
      </c>
      <c r="F89">
        <f>F29+(9/0.017)*(F15*F51+F30*F50)</f>
        <v>-0.09745225153338351</v>
      </c>
    </row>
    <row r="90" spans="1:6" ht="12.75">
      <c r="A90" t="s">
        <v>89</v>
      </c>
      <c r="B90">
        <f>B30+(10/0.017)*(B16*B51+B31*B50)</f>
        <v>0.049428139475790334</v>
      </c>
      <c r="C90">
        <f>C30+(10/0.017)*(C16*C51+C31*C50)</f>
        <v>0.08571497190651349</v>
      </c>
      <c r="D90">
        <f>D30+(10/0.017)*(D16*D51+D31*D50)</f>
        <v>0.05133685805712868</v>
      </c>
      <c r="E90">
        <f>E30+(10/0.017)*(E16*E51+E31*E50)</f>
        <v>0.004620575704938543</v>
      </c>
      <c r="F90">
        <f>F30+(10/0.017)*(F16*F51+F31*F50)</f>
        <v>0.3069618089654647</v>
      </c>
    </row>
    <row r="91" spans="1:6" ht="12.75">
      <c r="A91" t="s">
        <v>90</v>
      </c>
      <c r="B91">
        <f>B31+(11/0.017)*(B17*B51+B32*B50)</f>
        <v>0.02883878232555026</v>
      </c>
      <c r="C91">
        <f>C31+(11/0.017)*(C17*C51+C32*C50)</f>
        <v>-0.0035383915241311453</v>
      </c>
      <c r="D91">
        <f>D31+(11/0.017)*(D17*D51+D32*D50)</f>
        <v>-0.011038248309140757</v>
      </c>
      <c r="E91">
        <f>E31+(11/0.017)*(E17*E51+E32*E50)</f>
        <v>0.0027813394004865153</v>
      </c>
      <c r="F91">
        <f>F31+(11/0.017)*(F17*F51+F32*F50)</f>
        <v>0.03038660837007747</v>
      </c>
    </row>
    <row r="92" spans="1:6" ht="12.75">
      <c r="A92" t="s">
        <v>91</v>
      </c>
      <c r="B92">
        <f>B32+(12/0.017)*(B18*B51+B33*B50)</f>
        <v>0.009904436084943895</v>
      </c>
      <c r="C92">
        <f>C32+(12/0.017)*(C18*C51+C33*C50)</f>
        <v>0.0015115761337836722</v>
      </c>
      <c r="D92">
        <f>D32+(12/0.017)*(D18*D51+D33*D50)</f>
        <v>0.036125301758571544</v>
      </c>
      <c r="E92">
        <f>E32+(12/0.017)*(E18*E51+E33*E50)</f>
        <v>0.0651628320909769</v>
      </c>
      <c r="F92">
        <f>F32+(12/0.017)*(F18*F51+F33*F50)</f>
        <v>0.005706171346676438</v>
      </c>
    </row>
    <row r="93" spans="1:6" ht="12.75">
      <c r="A93" t="s">
        <v>92</v>
      </c>
      <c r="B93">
        <f>B33+(13/0.017)*(B19*B51+B34*B50)</f>
        <v>0.1369235415445867</v>
      </c>
      <c r="C93">
        <f>C33+(13/0.017)*(C19*C51+C34*C50)</f>
        <v>0.11052362279118319</v>
      </c>
      <c r="D93">
        <f>D33+(13/0.017)*(D19*D51+D34*D50)</f>
        <v>0.10758543786414454</v>
      </c>
      <c r="E93">
        <f>E33+(13/0.017)*(E19*E51+E34*E50)</f>
        <v>0.10662158815985473</v>
      </c>
      <c r="F93">
        <f>F33+(13/0.017)*(F19*F51+F34*F50)</f>
        <v>0.10074945705719257</v>
      </c>
    </row>
    <row r="94" spans="1:6" ht="12.75">
      <c r="A94" t="s">
        <v>93</v>
      </c>
      <c r="B94">
        <f>B34+(14/0.017)*(B20*B51+B35*B50)</f>
        <v>-0.029644643540278046</v>
      </c>
      <c r="C94">
        <f>C34+(14/0.017)*(C20*C51+C35*C50)</f>
        <v>-0.0025453366912539205</v>
      </c>
      <c r="D94">
        <f>D34+(14/0.017)*(D20*D51+D35*D50)</f>
        <v>-0.00489597617601266</v>
      </c>
      <c r="E94">
        <f>E34+(14/0.017)*(E20*E51+E35*E50)</f>
        <v>0.007880097204534656</v>
      </c>
      <c r="F94">
        <f>F34+(14/0.017)*(F20*F51+F35*F50)</f>
        <v>-0.007157919345771897</v>
      </c>
    </row>
    <row r="95" spans="1:6" ht="12.75">
      <c r="A95" t="s">
        <v>94</v>
      </c>
      <c r="B95" s="53">
        <f>B35</f>
        <v>-0.001246879</v>
      </c>
      <c r="C95" s="53">
        <f>C35</f>
        <v>5.98359E-05</v>
      </c>
      <c r="D95" s="53">
        <f>D35</f>
        <v>0.001375694</v>
      </c>
      <c r="E95" s="53">
        <f>E35</f>
        <v>-1.391204E-05</v>
      </c>
      <c r="F95" s="53">
        <f>F35</f>
        <v>-0.003462128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2.981691654354841</v>
      </c>
      <c r="C103">
        <f>C63*10000/C62</f>
        <v>-1.067107542359524</v>
      </c>
      <c r="D103">
        <f>D63*10000/D62</f>
        <v>-0.4453534960542739</v>
      </c>
      <c r="E103">
        <f>E63*10000/E62</f>
        <v>-0.5529449574308212</v>
      </c>
      <c r="F103">
        <f>F63*10000/F62</f>
        <v>-2.4792891121469687</v>
      </c>
      <c r="G103">
        <f>AVERAGE(C103:E103)</f>
        <v>-0.6884686652815398</v>
      </c>
      <c r="H103">
        <f>STDEV(C103:E103)</f>
        <v>0.332294342513445</v>
      </c>
      <c r="I103">
        <f>(B103*B4+C103*C4+D103*D4+E103*E4+F103*F4)/SUM(B4:F4)</f>
        <v>-0.39504287311380354</v>
      </c>
      <c r="K103">
        <f>(LN(H103)+LN(H123))/2-LN(K114*K115^3)</f>
        <v>-4.382993755515651</v>
      </c>
    </row>
    <row r="104" spans="1:11" ht="12.75">
      <c r="A104" t="s">
        <v>68</v>
      </c>
      <c r="B104">
        <f>B64*10000/B62</f>
        <v>0.42796761563694113</v>
      </c>
      <c r="C104">
        <f>C64*10000/C62</f>
        <v>0.14213701346384955</v>
      </c>
      <c r="D104">
        <f>D64*10000/D62</f>
        <v>0.5298043369188217</v>
      </c>
      <c r="E104">
        <f>E64*10000/E62</f>
        <v>0.7308547684084477</v>
      </c>
      <c r="F104">
        <f>F64*10000/F62</f>
        <v>-1.2483724758037509</v>
      </c>
      <c r="G104">
        <f>AVERAGE(C104:E104)</f>
        <v>0.4675987062637063</v>
      </c>
      <c r="H104">
        <f>STDEV(C104:E104)</f>
        <v>0.29924789742060426</v>
      </c>
      <c r="I104">
        <f>(B104*B4+C104*C4+D104*D4+E104*E4+F104*F4)/SUM(B4:F4)</f>
        <v>0.23339478188345886</v>
      </c>
      <c r="K104">
        <f>(LN(H104)+LN(H124))/2-LN(K114*K115^4)</f>
        <v>-3.900327521333536</v>
      </c>
    </row>
    <row r="105" spans="1:11" ht="12.75">
      <c r="A105" t="s">
        <v>69</v>
      </c>
      <c r="B105">
        <f>B65*10000/B62</f>
        <v>0.5732344899021462</v>
      </c>
      <c r="C105">
        <f>C65*10000/C62</f>
        <v>1.1755797305442028</v>
      </c>
      <c r="D105">
        <f>D65*10000/D62</f>
        <v>0.8247861917586362</v>
      </c>
      <c r="E105">
        <f>E65*10000/E62</f>
        <v>0.9221505020226514</v>
      </c>
      <c r="F105">
        <f>F65*10000/F62</f>
        <v>-0.23926759188756705</v>
      </c>
      <c r="G105">
        <f>AVERAGE(C105:E105)</f>
        <v>0.9741721414418301</v>
      </c>
      <c r="H105">
        <f>STDEV(C105:E105)</f>
        <v>0.1810903502103848</v>
      </c>
      <c r="I105">
        <f>(B105*B4+C105*C4+D105*D4+E105*E4+F105*F4)/SUM(B4:F4)</f>
        <v>0.7544890662593511</v>
      </c>
      <c r="K105">
        <f>(LN(H105)+LN(H125))/2-LN(K114*K115^5)</f>
        <v>-3.6975929691404494</v>
      </c>
    </row>
    <row r="106" spans="1:11" ht="12.75">
      <c r="A106" t="s">
        <v>70</v>
      </c>
      <c r="B106">
        <f>B66*10000/B62</f>
        <v>1.2091903367517711</v>
      </c>
      <c r="C106">
        <f>C66*10000/C62</f>
        <v>-0.5893965414624296</v>
      </c>
      <c r="D106">
        <f>D66*10000/D62</f>
        <v>-0.9625142725442832</v>
      </c>
      <c r="E106">
        <f>E66*10000/E62</f>
        <v>-1.071388906084473</v>
      </c>
      <c r="F106">
        <f>F66*10000/F62</f>
        <v>12.492872079463329</v>
      </c>
      <c r="G106">
        <f>AVERAGE(C106:E106)</f>
        <v>-0.8744332400303954</v>
      </c>
      <c r="H106">
        <f>STDEV(C106:E106)</f>
        <v>0.252780262491005</v>
      </c>
      <c r="I106">
        <f>(B106*B4+C106*C4+D106*D4+E106*E4+F106*F4)/SUM(B4:F4)</f>
        <v>1.2073480558256537</v>
      </c>
      <c r="K106">
        <f>(LN(H106)+LN(H126))/2-LN(K114*K115^6)</f>
        <v>-3.646036896851244</v>
      </c>
    </row>
    <row r="107" spans="1:11" ht="12.75">
      <c r="A107" t="s">
        <v>71</v>
      </c>
      <c r="B107">
        <f>B67*10000/B62</f>
        <v>0.0750639276226753</v>
      </c>
      <c r="C107">
        <f>C67*10000/C62</f>
        <v>0.034834156506520955</v>
      </c>
      <c r="D107">
        <f>D67*10000/D62</f>
        <v>0.18023485088926303</v>
      </c>
      <c r="E107">
        <f>E67*10000/E62</f>
        <v>0.20571602370486328</v>
      </c>
      <c r="F107">
        <f>F67*10000/F62</f>
        <v>0.06812476201566038</v>
      </c>
      <c r="G107">
        <f>AVERAGE(C107:E107)</f>
        <v>0.14026167703354908</v>
      </c>
      <c r="H107">
        <f>STDEV(C107:E107)</f>
        <v>0.09218754853759982</v>
      </c>
      <c r="I107">
        <f>(B107*B4+C107*C4+D107*D4+E107*E4+F107*F4)/SUM(B4:F4)</f>
        <v>0.12121545711689181</v>
      </c>
      <c r="K107">
        <f>(LN(H107)+LN(H127))/2-LN(K114*K115^7)</f>
        <v>-3.9322663893118746</v>
      </c>
    </row>
    <row r="108" spans="1:9" ht="12.75">
      <c r="A108" t="s">
        <v>72</v>
      </c>
      <c r="B108">
        <f>B68*10000/B62</f>
        <v>0.07778300018045634</v>
      </c>
      <c r="C108">
        <f>C68*10000/C62</f>
        <v>0.15296635760436653</v>
      </c>
      <c r="D108">
        <f>D68*10000/D62</f>
        <v>-0.006574292007431651</v>
      </c>
      <c r="E108">
        <f>E68*10000/E62</f>
        <v>0.06844624707770706</v>
      </c>
      <c r="F108">
        <f>F68*10000/F62</f>
        <v>0.060992947458660324</v>
      </c>
      <c r="G108">
        <f>AVERAGE(C108:E108)</f>
        <v>0.07161277089154731</v>
      </c>
      <c r="H108">
        <f>STDEV(C108:E108)</f>
        <v>0.07981744718065313</v>
      </c>
      <c r="I108">
        <f>(B108*B4+C108*C4+D108*D4+E108*E4+F108*F4)/SUM(B4:F4)</f>
        <v>0.07108767909920138</v>
      </c>
    </row>
    <row r="109" spans="1:9" ht="12.75">
      <c r="A109" t="s">
        <v>73</v>
      </c>
      <c r="B109">
        <f>B69*10000/B62</f>
        <v>-0.05812383642696924</v>
      </c>
      <c r="C109">
        <f>C69*10000/C62</f>
        <v>0.08509531362273338</v>
      </c>
      <c r="D109">
        <f>D69*10000/D62</f>
        <v>-0.005185644538042697</v>
      </c>
      <c r="E109">
        <f>E69*10000/E62</f>
        <v>-0.0005985472440095462</v>
      </c>
      <c r="F109">
        <f>F69*10000/F62</f>
        <v>0.023470569354173104</v>
      </c>
      <c r="G109">
        <f>AVERAGE(C109:E109)</f>
        <v>0.02643704061356038</v>
      </c>
      <c r="H109">
        <f>STDEV(C109:E109)</f>
        <v>0.050851303913569776</v>
      </c>
      <c r="I109">
        <f>(B109*B4+C109*C4+D109*D4+E109*E4+F109*F4)/SUM(B4:F4)</f>
        <v>0.013784437305123054</v>
      </c>
    </row>
    <row r="110" spans="1:11" ht="12.75">
      <c r="A110" t="s">
        <v>74</v>
      </c>
      <c r="B110">
        <f>B70*10000/B62</f>
        <v>-0.38789004372584945</v>
      </c>
      <c r="C110">
        <f>C70*10000/C62</f>
        <v>-0.22240359618556416</v>
      </c>
      <c r="D110">
        <f>D70*10000/D62</f>
        <v>-0.15114720252646363</v>
      </c>
      <c r="E110">
        <f>E70*10000/E62</f>
        <v>-0.24366707131084336</v>
      </c>
      <c r="F110">
        <f>F70*10000/F62</f>
        <v>-0.45939195170129127</v>
      </c>
      <c r="G110">
        <f>AVERAGE(C110:E110)</f>
        <v>-0.20573929000762373</v>
      </c>
      <c r="H110">
        <f>STDEV(C110:E110)</f>
        <v>0.04845880575564994</v>
      </c>
      <c r="I110">
        <f>(B110*B4+C110*C4+D110*D4+E110*E4+F110*F4)/SUM(B4:F4)</f>
        <v>-0.26590789066480536</v>
      </c>
      <c r="K110">
        <f>EXP(AVERAGE(K103:K107))</f>
        <v>0.020003590302170082</v>
      </c>
    </row>
    <row r="111" spans="1:9" ht="12.75">
      <c r="A111" t="s">
        <v>75</v>
      </c>
      <c r="B111">
        <f>B71*10000/B62</f>
        <v>0.03360040945721988</v>
      </c>
      <c r="C111">
        <f>C71*10000/C62</f>
        <v>0.022262771894688612</v>
      </c>
      <c r="D111">
        <f>D71*10000/D62</f>
        <v>0.0271036861851657</v>
      </c>
      <c r="E111">
        <f>E71*10000/E62</f>
        <v>0.013546993574277822</v>
      </c>
      <c r="F111">
        <f>F71*10000/F62</f>
        <v>-0.004313650243144924</v>
      </c>
      <c r="G111">
        <f>AVERAGE(C111:E111)</f>
        <v>0.02097115055137738</v>
      </c>
      <c r="H111">
        <f>STDEV(C111:E111)</f>
        <v>0.006870021317827071</v>
      </c>
      <c r="I111">
        <f>(B111*B4+C111*C4+D111*D4+E111*E4+F111*F4)/SUM(B4:F4)</f>
        <v>0.019434522979350513</v>
      </c>
    </row>
    <row r="112" spans="1:9" ht="12.75">
      <c r="A112" t="s">
        <v>76</v>
      </c>
      <c r="B112">
        <f>B72*10000/B62</f>
        <v>-0.07058873127140014</v>
      </c>
      <c r="C112">
        <f>C72*10000/C62</f>
        <v>-0.04114552923521386</v>
      </c>
      <c r="D112">
        <f>D72*10000/D62</f>
        <v>-0.0330433132839276</v>
      </c>
      <c r="E112">
        <f>E72*10000/E62</f>
        <v>-0.03811334702813935</v>
      </c>
      <c r="F112">
        <f>F72*10000/F62</f>
        <v>-0.04073740924188296</v>
      </c>
      <c r="G112">
        <f>AVERAGE(C112:E112)</f>
        <v>-0.03743406318242693</v>
      </c>
      <c r="H112">
        <f>STDEV(C112:E112)</f>
        <v>0.004093598140707516</v>
      </c>
      <c r="I112">
        <f>(B112*B4+C112*C4+D112*D4+E112*E4+F112*F4)/SUM(B4:F4)</f>
        <v>-0.04267816896953358</v>
      </c>
    </row>
    <row r="113" spans="1:9" ht="12.75">
      <c r="A113" t="s">
        <v>77</v>
      </c>
      <c r="B113">
        <f>B73*10000/B62</f>
        <v>-0.0005969258501700048</v>
      </c>
      <c r="C113">
        <f>C73*10000/C62</f>
        <v>0.01036028652637561</v>
      </c>
      <c r="D113">
        <f>D73*10000/D62</f>
        <v>0.009036155229775356</v>
      </c>
      <c r="E113">
        <f>E73*10000/E62</f>
        <v>0.01784512442828689</v>
      </c>
      <c r="F113">
        <f>F73*10000/F62</f>
        <v>0.003578447432628862</v>
      </c>
      <c r="G113">
        <f>AVERAGE(C113:E113)</f>
        <v>0.01241385539481262</v>
      </c>
      <c r="H113">
        <f>STDEV(C113:E113)</f>
        <v>0.004749983516617865</v>
      </c>
      <c r="I113">
        <f>(B113*B4+C113*C4+D113*D4+E113*E4+F113*F4)/SUM(B4:F4)</f>
        <v>0.009352135738795234</v>
      </c>
    </row>
    <row r="114" spans="1:11" ht="12.75">
      <c r="A114" t="s">
        <v>78</v>
      </c>
      <c r="B114">
        <f>B74*10000/B62</f>
        <v>-0.2102806797331722</v>
      </c>
      <c r="C114">
        <f>C74*10000/C62</f>
        <v>-0.1837344428574241</v>
      </c>
      <c r="D114">
        <f>D74*10000/D62</f>
        <v>-0.19092896340978646</v>
      </c>
      <c r="E114">
        <f>E74*10000/E62</f>
        <v>-0.18402646426118502</v>
      </c>
      <c r="F114">
        <f>F74*10000/F62</f>
        <v>-0.16186835566342117</v>
      </c>
      <c r="G114">
        <f>AVERAGE(C114:E114)</f>
        <v>-0.18622995684279853</v>
      </c>
      <c r="H114">
        <f>STDEV(C114:E114)</f>
        <v>0.004072077622359517</v>
      </c>
      <c r="I114">
        <f>(B114*B4+C114*C4+D114*D4+E114*E4+F114*F4)/SUM(B4:F4)</f>
        <v>-0.18647160022363587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-0.000713048434229911</v>
      </c>
      <c r="C115">
        <f>C75*10000/C62</f>
        <v>-0.005298377681479461</v>
      </c>
      <c r="D115">
        <f>D75*10000/D62</f>
        <v>0.0007135838795197867</v>
      </c>
      <c r="E115">
        <f>E75*10000/E62</f>
        <v>0.0011784711636133342</v>
      </c>
      <c r="F115">
        <f>F75*10000/F62</f>
        <v>-0.003964614320739426</v>
      </c>
      <c r="G115">
        <f>AVERAGE(C115:E115)</f>
        <v>-0.00113544087944878</v>
      </c>
      <c r="H115">
        <f>STDEV(C115:E115)</f>
        <v>0.003612694584379372</v>
      </c>
      <c r="I115">
        <f>(B115*B4+C115*C4+D115*D4+E115*E4+F115*F4)/SUM(B4:F4)</f>
        <v>-0.0014506698278056714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152.62889524288812</v>
      </c>
      <c r="C122">
        <f>C82*10000/C62</f>
        <v>73.24175384986795</v>
      </c>
      <c r="D122">
        <f>D82*10000/D62</f>
        <v>18.75168493864929</v>
      </c>
      <c r="E122">
        <f>E82*10000/E62</f>
        <v>-81.21972798760127</v>
      </c>
      <c r="F122">
        <f>F82*10000/F62</f>
        <v>-186.45292173745966</v>
      </c>
      <c r="G122">
        <f>AVERAGE(C122:E122)</f>
        <v>3.5912369336386547</v>
      </c>
      <c r="H122">
        <f>STDEV(C122:E122)</f>
        <v>78.33879454421789</v>
      </c>
      <c r="I122">
        <f>(B122*B4+C122*C4+D122*D4+E122*E4+F122*F4)/SUM(B4:F4)</f>
        <v>-0.12029858424331497</v>
      </c>
    </row>
    <row r="123" spans="1:9" ht="12.75">
      <c r="A123" t="s">
        <v>82</v>
      </c>
      <c r="B123">
        <f>B83*10000/B62</f>
        <v>1.5421147743218042</v>
      </c>
      <c r="C123">
        <f>C83*10000/C62</f>
        <v>-0.3083502621603791</v>
      </c>
      <c r="D123">
        <f>D83*10000/D62</f>
        <v>1.2373337187169318</v>
      </c>
      <c r="E123">
        <f>E83*10000/E62</f>
        <v>1.813681240918052</v>
      </c>
      <c r="F123">
        <f>F83*10000/F62</f>
        <v>4.854862724162375</v>
      </c>
      <c r="G123">
        <f>AVERAGE(C123:E123)</f>
        <v>0.9142215658248682</v>
      </c>
      <c r="H123">
        <f>STDEV(C123:E123)</f>
        <v>1.0972946379729716</v>
      </c>
      <c r="I123">
        <f>(B123*B4+C123*C4+D123*D4+E123*E4+F123*F4)/SUM(B4:F4)</f>
        <v>1.5299855653331502</v>
      </c>
    </row>
    <row r="124" spans="1:9" ht="12.75">
      <c r="A124" t="s">
        <v>83</v>
      </c>
      <c r="B124">
        <f>B84*10000/B62</f>
        <v>-0.29331617192774867</v>
      </c>
      <c r="C124">
        <f>C84*10000/C62</f>
        <v>-0.25307383900604036</v>
      </c>
      <c r="D124">
        <f>D84*10000/D62</f>
        <v>-1.5878340998207936</v>
      </c>
      <c r="E124">
        <f>E84*10000/E62</f>
        <v>-2.1646117039882</v>
      </c>
      <c r="F124">
        <f>F84*10000/F62</f>
        <v>-0.3743918828632674</v>
      </c>
      <c r="G124">
        <f>AVERAGE(C124:E124)</f>
        <v>-1.335173214271678</v>
      </c>
      <c r="H124">
        <f>STDEV(C124:E124)</f>
        <v>0.9804959941937478</v>
      </c>
      <c r="I124">
        <f>(B124*B4+C124*C4+D124*D4+E124*E4+F124*F4)/SUM(B4:F4)</f>
        <v>-1.0563368981797485</v>
      </c>
    </row>
    <row r="125" spans="1:9" ht="12.75">
      <c r="A125" t="s">
        <v>84</v>
      </c>
      <c r="B125">
        <f>B85*10000/B62</f>
        <v>0.21565338518943425</v>
      </c>
      <c r="C125">
        <f>C85*10000/C62</f>
        <v>-0.5910564210195114</v>
      </c>
      <c r="D125">
        <f>D85*10000/D62</f>
        <v>0.6300129354247931</v>
      </c>
      <c r="E125">
        <f>E85*10000/E62</f>
        <v>0.7584851158247877</v>
      </c>
      <c r="F125">
        <f>F85*10000/F62</f>
        <v>-0.8454981008873886</v>
      </c>
      <c r="G125">
        <f>AVERAGE(C125:E125)</f>
        <v>0.2658138767433565</v>
      </c>
      <c r="H125">
        <f>STDEV(C125:E125)</f>
        <v>0.744846498062085</v>
      </c>
      <c r="I125">
        <f>(B125*B4+C125*C4+D125*D4+E125*E4+F125*F4)/SUM(B4:F4)</f>
        <v>0.11062851408292303</v>
      </c>
    </row>
    <row r="126" spans="1:9" ht="12.75">
      <c r="A126" t="s">
        <v>85</v>
      </c>
      <c r="B126">
        <f>B86*10000/B62</f>
        <v>1.027694435144559</v>
      </c>
      <c r="C126">
        <f>C86*10000/C62</f>
        <v>0.8741738140004497</v>
      </c>
      <c r="D126">
        <f>D86*10000/D62</f>
        <v>0.656632058663742</v>
      </c>
      <c r="E126">
        <f>E86*10000/E62</f>
        <v>0.5141795688564887</v>
      </c>
      <c r="F126">
        <f>F86*10000/F62</f>
        <v>1.2567085934461069</v>
      </c>
      <c r="G126">
        <f>AVERAGE(C126:E126)</f>
        <v>0.6816618138402267</v>
      </c>
      <c r="H126">
        <f>STDEV(C126:E126)</f>
        <v>0.18129762992752807</v>
      </c>
      <c r="I126">
        <f>(B126*B4+C126*C4+D126*D4+E126*E4+F126*F4)/SUM(B4:F4)</f>
        <v>0.8083612438079977</v>
      </c>
    </row>
    <row r="127" spans="1:9" ht="12.75">
      <c r="A127" t="s">
        <v>86</v>
      </c>
      <c r="B127">
        <f>B87*10000/B62</f>
        <v>-0.04047878404721772</v>
      </c>
      <c r="C127">
        <f>C87*10000/C62</f>
        <v>-0.18282890155532427</v>
      </c>
      <c r="D127">
        <f>D87*10000/D62</f>
        <v>-0.08342655106851805</v>
      </c>
      <c r="E127">
        <f>E87*10000/E62</f>
        <v>-0.011674335461306865</v>
      </c>
      <c r="F127">
        <f>F87*10000/F62</f>
        <v>0.20703687324533224</v>
      </c>
      <c r="G127">
        <f>AVERAGE(C127:E127)</f>
        <v>-0.09264326269504973</v>
      </c>
      <c r="H127">
        <f>STDEV(C127:E127)</f>
        <v>0.08594871845241689</v>
      </c>
      <c r="I127">
        <f>(B127*B4+C127*C4+D127*D4+E127*E4+F127*F4)/SUM(B4:F4)</f>
        <v>-0.04517581307236302</v>
      </c>
    </row>
    <row r="128" spans="1:9" ht="12.75">
      <c r="A128" t="s">
        <v>87</v>
      </c>
      <c r="B128">
        <f>B88*10000/B62</f>
        <v>0.02018680422305359</v>
      </c>
      <c r="C128">
        <f>C88*10000/C62</f>
        <v>-0.14022436068767682</v>
      </c>
      <c r="D128">
        <f>D88*10000/D62</f>
        <v>-0.005943087331580367</v>
      </c>
      <c r="E128">
        <f>E88*10000/E62</f>
        <v>0.04587839232268132</v>
      </c>
      <c r="F128">
        <f>F88*10000/F62</f>
        <v>-0.03303533968792959</v>
      </c>
      <c r="G128">
        <f>AVERAGE(C128:E128)</f>
        <v>-0.033429685232191954</v>
      </c>
      <c r="H128">
        <f>STDEV(C128:E128)</f>
        <v>0.0960478707084182</v>
      </c>
      <c r="I128">
        <f>(B128*B4+C128*C4+D128*D4+E128*E4+F128*F4)/SUM(B4:F4)</f>
        <v>-0.025600690215623587</v>
      </c>
    </row>
    <row r="129" spans="1:9" ht="12.75">
      <c r="A129" t="s">
        <v>88</v>
      </c>
      <c r="B129">
        <f>B89*10000/B62</f>
        <v>0.10947801216180447</v>
      </c>
      <c r="C129">
        <f>C89*10000/C62</f>
        <v>0.011671195357153044</v>
      </c>
      <c r="D129">
        <f>D89*10000/D62</f>
        <v>0.06484057383017511</v>
      </c>
      <c r="E129">
        <f>E89*10000/E62</f>
        <v>0.04150506295169048</v>
      </c>
      <c r="F129">
        <f>F89*10000/F62</f>
        <v>-0.09745252980375411</v>
      </c>
      <c r="G129">
        <f>AVERAGE(C129:E129)</f>
        <v>0.03933894404633954</v>
      </c>
      <c r="H129">
        <f>STDEV(C129:E129)</f>
        <v>0.026650792767494828</v>
      </c>
      <c r="I129">
        <f>(B129*B4+C129*C4+D129*D4+E129*E4+F129*F4)/SUM(B4:F4)</f>
        <v>0.03129089336471738</v>
      </c>
    </row>
    <row r="130" spans="1:9" ht="12.75">
      <c r="A130" t="s">
        <v>89</v>
      </c>
      <c r="B130">
        <f>B90*10000/B62</f>
        <v>0.049428536972764676</v>
      </c>
      <c r="C130">
        <f>C90*10000/C62</f>
        <v>0.08571490204332381</v>
      </c>
      <c r="D130">
        <f>D90*10000/D62</f>
        <v>0.0513368206126178</v>
      </c>
      <c r="E130">
        <f>E90*10000/E62</f>
        <v>0.004620576346437399</v>
      </c>
      <c r="F130">
        <f>F90*10000/F62</f>
        <v>0.3069626854806298</v>
      </c>
      <c r="G130">
        <f>AVERAGE(C130:E130)</f>
        <v>0.04722409966745967</v>
      </c>
      <c r="H130">
        <f>STDEV(C130:E130)</f>
        <v>0.0407032955697414</v>
      </c>
      <c r="I130">
        <f>(B130*B4+C130*C4+D130*D4+E130*E4+F130*F4)/SUM(B4:F4)</f>
        <v>0.08212530414314262</v>
      </c>
    </row>
    <row r="131" spans="1:9" ht="12.75">
      <c r="A131" t="s">
        <v>90</v>
      </c>
      <c r="B131">
        <f>B91*10000/B62</f>
        <v>0.028839014244631977</v>
      </c>
      <c r="C131">
        <f>C91*10000/C62</f>
        <v>-0.0035383886401155213</v>
      </c>
      <c r="D131">
        <f>D91*10000/D62</f>
        <v>-0.011038240257970027</v>
      </c>
      <c r="E131">
        <f>E91*10000/E62</f>
        <v>0.00278133978663451</v>
      </c>
      <c r="F131">
        <f>F91*10000/F62</f>
        <v>0.030386695137624035</v>
      </c>
      <c r="G131">
        <f>AVERAGE(C131:E131)</f>
        <v>-0.003931763037150346</v>
      </c>
      <c r="H131">
        <f>STDEV(C131:E131)</f>
        <v>0.006918182977812156</v>
      </c>
      <c r="I131">
        <f>(B131*B4+C131*C4+D131*D4+E131*E4+F131*F4)/SUM(B4:F4)</f>
        <v>0.005386589500657025</v>
      </c>
    </row>
    <row r="132" spans="1:9" ht="12.75">
      <c r="A132" t="s">
        <v>91</v>
      </c>
      <c r="B132">
        <f>B92*10000/B62</f>
        <v>0.009904515735592655</v>
      </c>
      <c r="C132">
        <f>C92*10000/C62</f>
        <v>0.0015115749017523502</v>
      </c>
      <c r="D132">
        <f>D92*10000/D62</f>
        <v>0.036125275409194</v>
      </c>
      <c r="E132">
        <f>E92*10000/E62</f>
        <v>0.065162841137876</v>
      </c>
      <c r="F132">
        <f>F92*10000/F62</f>
        <v>0.005706187640383257</v>
      </c>
      <c r="G132">
        <f>AVERAGE(C132:E132)</f>
        <v>0.03426656381627412</v>
      </c>
      <c r="H132">
        <f>STDEV(C132:E132)</f>
        <v>0.031866314972941484</v>
      </c>
      <c r="I132">
        <f>(B132*B4+C132*C4+D132*D4+E132*E4+F132*F4)/SUM(B4:F4)</f>
        <v>0.02693549301696633</v>
      </c>
    </row>
    <row r="133" spans="1:9" ht="12.75">
      <c r="A133" t="s">
        <v>92</v>
      </c>
      <c r="B133">
        <f>B93*10000/B62</f>
        <v>0.13692464267228555</v>
      </c>
      <c r="C133">
        <f>C93*10000/C62</f>
        <v>0.11052353270735477</v>
      </c>
      <c r="D133">
        <f>D93*10000/D62</f>
        <v>0.1075853593925697</v>
      </c>
      <c r="E133">
        <f>E93*10000/E62</f>
        <v>0.10662160296269127</v>
      </c>
      <c r="F133">
        <f>F93*10000/F62</f>
        <v>0.10074974474258017</v>
      </c>
      <c r="G133">
        <f>AVERAGE(C133:E133)</f>
        <v>0.10824349835420526</v>
      </c>
      <c r="H133">
        <f>STDEV(C133:E133)</f>
        <v>0.0020325166918594858</v>
      </c>
      <c r="I133">
        <f>(B133*B4+C133*C4+D133*D4+E133*E4+F133*F4)/SUM(B4:F4)</f>
        <v>0.11140179452920651</v>
      </c>
    </row>
    <row r="134" spans="1:9" ht="12.75">
      <c r="A134" t="s">
        <v>93</v>
      </c>
      <c r="B134">
        <f>B94*10000/B62</f>
        <v>-0.029644881940028428</v>
      </c>
      <c r="C134">
        <f>C94*10000/C62</f>
        <v>-0.0025453346166415614</v>
      </c>
      <c r="D134">
        <f>D94*10000/D62</f>
        <v>-0.004895972604944228</v>
      </c>
      <c r="E134">
        <f>E94*10000/E62</f>
        <v>0.007880098298570044</v>
      </c>
      <c r="F134">
        <f>F94*10000/F62</f>
        <v>-0.00715793978487759</v>
      </c>
      <c r="G134">
        <f>AVERAGE(C134:E134)</f>
        <v>0.00014626369232808496</v>
      </c>
      <c r="H134">
        <f>STDEV(C134:E134)</f>
        <v>0.006800038457651706</v>
      </c>
      <c r="I134">
        <f>(B134*B4+C134*C4+D134*D4+E134*E4+F134*F4)/SUM(B4:F4)</f>
        <v>-0.005143207759555236</v>
      </c>
    </row>
    <row r="135" spans="1:9" ht="12.75">
      <c r="A135" t="s">
        <v>94</v>
      </c>
      <c r="B135">
        <f>B95*10000/B62</f>
        <v>-0.0012468890272969027</v>
      </c>
      <c r="C135">
        <f>C95*10000/C62</f>
        <v>5.983585122991073E-05</v>
      </c>
      <c r="D135">
        <f>D95*10000/D62</f>
        <v>0.0013756929965846976</v>
      </c>
      <c r="E135">
        <f>E95*10000/E62</f>
        <v>-1.391204193148177E-05</v>
      </c>
      <c r="F135">
        <f>F95*10000/F62</f>
        <v>-0.00346213788594544</v>
      </c>
      <c r="G135">
        <f>AVERAGE(C135:E135)</f>
        <v>0.00047387226862770886</v>
      </c>
      <c r="H135">
        <f>STDEV(C135:E135)</f>
        <v>0.0007818696547162389</v>
      </c>
      <c r="I135">
        <f>(B135*B4+C135*C4+D135*D4+E135*E4+F135*F4)/SUM(B4:F4)</f>
        <v>-0.0002995399643957868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2004-10-07T08:58:17Z</cp:lastPrinted>
  <dcterms:created xsi:type="dcterms:W3CDTF">2004-10-07T08:58:17Z</dcterms:created>
  <dcterms:modified xsi:type="dcterms:W3CDTF">2004-10-07T11:17:33Z</dcterms:modified>
  <cp:category/>
  <cp:version/>
  <cp:contentType/>
  <cp:contentStatus/>
</cp:coreProperties>
</file>