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<sst xmlns="http://schemas.openxmlformats.org/spreadsheetml/2006/main" count="202" uniqueCount="97">
  <si>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Tue 12/10/2004       10:52:00</t>
  </si>
  <si>
    <t>LISSNER</t>
  </si>
  <si>
    <t>HCMQAP350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</si>
  <si>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</si>
  <si>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</si>
  <si>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</si>
  <si>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</si>
  <si>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</si>
  <si>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</si>
  <si>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</si>
  <si>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</si>
  <si>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</si>
  <si>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</si>
  <si>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</si>
  <si>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</si>
  <si>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</si>
  <si>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</si>
  <si>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</si>
  <si>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</si>
  <si>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b6!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</si>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</sst>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2" fillId="2" borderId="7" xfId="0" applyNumberFormat="1" applyFont="1" applyFill="1" applyBorder="1" applyAlignment="1">
      <alignment horizontal="left"/>
    </xf>
    <xf numFmtId="172" fontId="2" fillId="2" borderId="8" xfId="0" applyNumberFormat="1" applyFont="1" applyFill="1" applyBorder="1" applyAlignment="1">
      <alignment horizontal="left"/>
    </xf>
    <xf numFmtId="172" fontId="2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9048445"/>
        <c:axId val="14327142"/>
      </c:lineChart>
      <c:catAx>
        <c:axId val="90484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327142"/>
        <c:crosses val="autoZero"/>
        <c:auto val="1"/>
        <c:lblOffset val="100"/>
        <c:noMultiLvlLbl val="0"/>
      </c:catAx>
      <c:valAx>
        <c:axId val="14327142"/>
        <c:scaling>
          <c:orientation val="minMax"/>
          <c:max val="16"/>
          <c:min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048445"/>
        <c:crossesAt val="1"/>
        <c:crossBetween val="between"/>
        <c:dispUnits/>
        <c:majorUnit val="4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38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-0.002265</v>
      </c>
      <c r="C4" s="13">
        <v>-0.003757</v>
      </c>
      <c r="D4" s="13">
        <v>-0.003756</v>
      </c>
      <c r="E4" s="13">
        <v>-0.003757</v>
      </c>
      <c r="F4" s="24">
        <v>-0.002082</v>
      </c>
      <c r="G4" s="34">
        <v>-0.01171</v>
      </c>
    </row>
    <row r="5" spans="1:7" ht="12.75" thickBot="1">
      <c r="A5" s="44" t="s">
        <v>13</v>
      </c>
      <c r="B5" s="45">
        <v>8.301241</v>
      </c>
      <c r="C5" s="46">
        <v>3.569802</v>
      </c>
      <c r="D5" s="46">
        <v>0.383121</v>
      </c>
      <c r="E5" s="46">
        <v>-3.855341</v>
      </c>
      <c r="F5" s="47">
        <v>-9.312117</v>
      </c>
      <c r="G5" s="48">
        <v>7.256038</v>
      </c>
    </row>
    <row r="6" spans="1:7" ht="12.75" thickTop="1">
      <c r="A6" s="6" t="s">
        <v>14</v>
      </c>
      <c r="B6" s="39">
        <v>55.6283</v>
      </c>
      <c r="C6" s="40">
        <v>58.08827</v>
      </c>
      <c r="D6" s="40">
        <v>-72.40392</v>
      </c>
      <c r="E6" s="40">
        <v>-55.10188</v>
      </c>
      <c r="F6" s="41">
        <v>64.79264</v>
      </c>
      <c r="G6" s="42">
        <v>0.01007869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-0.9008236</v>
      </c>
      <c r="C8" s="14">
        <v>-1.464651</v>
      </c>
      <c r="D8" s="14">
        <v>-0.3711797</v>
      </c>
      <c r="E8" s="14">
        <v>-1.578857</v>
      </c>
      <c r="F8" s="25">
        <v>-6.057777</v>
      </c>
      <c r="G8" s="35">
        <v>-1.759724</v>
      </c>
    </row>
    <row r="9" spans="1:7" ht="12">
      <c r="A9" s="20" t="s">
        <v>17</v>
      </c>
      <c r="B9" s="29">
        <v>-0.606589</v>
      </c>
      <c r="C9" s="14">
        <v>-0.2573235</v>
      </c>
      <c r="D9" s="14">
        <v>0.3294472</v>
      </c>
      <c r="E9" s="14">
        <v>0.2074091</v>
      </c>
      <c r="F9" s="25">
        <v>-0.4152479</v>
      </c>
      <c r="G9" s="35">
        <v>-0.07621157</v>
      </c>
    </row>
    <row r="10" spans="1:7" ht="12">
      <c r="A10" s="20" t="s">
        <v>18</v>
      </c>
      <c r="B10" s="29">
        <v>0.4116805</v>
      </c>
      <c r="C10" s="14">
        <v>0.02983457</v>
      </c>
      <c r="D10" s="14">
        <v>-0.5220453</v>
      </c>
      <c r="E10" s="14">
        <v>0.02210968</v>
      </c>
      <c r="F10" s="25">
        <v>-0.297429</v>
      </c>
      <c r="G10" s="35">
        <v>-0.09296105</v>
      </c>
    </row>
    <row r="11" spans="1:7" ht="12">
      <c r="A11" s="21" t="s">
        <v>19</v>
      </c>
      <c r="B11" s="49">
        <v>1.288591</v>
      </c>
      <c r="C11" s="50">
        <v>0.3239921</v>
      </c>
      <c r="D11" s="50">
        <v>0.3693651</v>
      </c>
      <c r="E11" s="50">
        <v>0.1754538</v>
      </c>
      <c r="F11" s="51">
        <v>13.73408</v>
      </c>
      <c r="G11" s="37">
        <v>2.226747</v>
      </c>
    </row>
    <row r="12" spans="1:7" ht="12">
      <c r="A12" s="20" t="s">
        <v>20</v>
      </c>
      <c r="B12" s="29">
        <v>-0.322381</v>
      </c>
      <c r="C12" s="14">
        <v>-0.4612604</v>
      </c>
      <c r="D12" s="14">
        <v>-0.1535566</v>
      </c>
      <c r="E12" s="14">
        <v>-0.2259131</v>
      </c>
      <c r="F12" s="25">
        <v>-0.7314524</v>
      </c>
      <c r="G12" s="35">
        <v>-0.3465094</v>
      </c>
    </row>
    <row r="13" spans="1:7" ht="12">
      <c r="A13" s="20" t="s">
        <v>21</v>
      </c>
      <c r="B13" s="29">
        <v>-0.06308612</v>
      </c>
      <c r="C13" s="14">
        <v>-0.01454399</v>
      </c>
      <c r="D13" s="14">
        <v>-0.002209158</v>
      </c>
      <c r="E13" s="14">
        <v>0.00852083</v>
      </c>
      <c r="F13" s="25">
        <v>-0.2081316</v>
      </c>
      <c r="G13" s="35">
        <v>-0.03889218</v>
      </c>
    </row>
    <row r="14" spans="1:7" ht="12">
      <c r="A14" s="20" t="s">
        <v>22</v>
      </c>
      <c r="B14" s="29">
        <v>0.04241723</v>
      </c>
      <c r="C14" s="14">
        <v>0.1439454</v>
      </c>
      <c r="D14" s="14">
        <v>0.02292718</v>
      </c>
      <c r="E14" s="14">
        <v>0.1281296</v>
      </c>
      <c r="F14" s="25">
        <v>0.1629241</v>
      </c>
      <c r="G14" s="35">
        <v>0.09883619</v>
      </c>
    </row>
    <row r="15" spans="1:7" ht="12">
      <c r="A15" s="21" t="s">
        <v>23</v>
      </c>
      <c r="B15" s="31">
        <v>-0.3661539</v>
      </c>
      <c r="C15" s="16">
        <v>-0.177774</v>
      </c>
      <c r="D15" s="16">
        <v>-0.1100198</v>
      </c>
      <c r="E15" s="16">
        <v>-0.1940622</v>
      </c>
      <c r="F15" s="27">
        <v>-0.4138307</v>
      </c>
      <c r="G15" s="37">
        <v>-0.2242006</v>
      </c>
    </row>
    <row r="16" spans="1:7" ht="12">
      <c r="A16" s="20" t="s">
        <v>24</v>
      </c>
      <c r="B16" s="29">
        <v>-0.0208787</v>
      </c>
      <c r="C16" s="14">
        <v>-0.08064825</v>
      </c>
      <c r="D16" s="14">
        <v>-0.0208</v>
      </c>
      <c r="E16" s="14">
        <v>-0.0519952</v>
      </c>
      <c r="F16" s="25">
        <v>-0.1054506</v>
      </c>
      <c r="G16" s="35">
        <v>-0.0539938</v>
      </c>
    </row>
    <row r="17" spans="1:7" ht="12">
      <c r="A17" s="20" t="s">
        <v>25</v>
      </c>
      <c r="B17" s="29">
        <v>-0.03497902</v>
      </c>
      <c r="C17" s="14">
        <v>-0.04527539</v>
      </c>
      <c r="D17" s="14">
        <v>-0.03684411</v>
      </c>
      <c r="E17" s="14">
        <v>-0.03076939</v>
      </c>
      <c r="F17" s="25">
        <v>-0.05871138</v>
      </c>
      <c r="G17" s="35">
        <v>-0.04006001</v>
      </c>
    </row>
    <row r="18" spans="1:7" ht="12">
      <c r="A18" s="20" t="s">
        <v>26</v>
      </c>
      <c r="B18" s="29">
        <v>-0.006751663</v>
      </c>
      <c r="C18" s="14">
        <v>0.02433636</v>
      </c>
      <c r="D18" s="14">
        <v>0.05473947</v>
      </c>
      <c r="E18" s="14">
        <v>0.05546122</v>
      </c>
      <c r="F18" s="25">
        <v>0.01232069</v>
      </c>
      <c r="G18" s="35">
        <v>0.03300684</v>
      </c>
    </row>
    <row r="19" spans="1:7" ht="12">
      <c r="A19" s="21" t="s">
        <v>27</v>
      </c>
      <c r="B19" s="31">
        <v>-0.2162065</v>
      </c>
      <c r="C19" s="16">
        <v>-0.1996454</v>
      </c>
      <c r="D19" s="16">
        <v>-0.1954436</v>
      </c>
      <c r="E19" s="16">
        <v>-0.1950553</v>
      </c>
      <c r="F19" s="27">
        <v>-0.1650007</v>
      </c>
      <c r="G19" s="37">
        <v>-0.1953126</v>
      </c>
    </row>
    <row r="20" spans="1:7" ht="12.75" thickBot="1">
      <c r="A20" s="44" t="s">
        <v>28</v>
      </c>
      <c r="B20" s="45">
        <v>0.0007664592</v>
      </c>
      <c r="C20" s="46">
        <v>0.0007452527</v>
      </c>
      <c r="D20" s="46">
        <v>0.001706339</v>
      </c>
      <c r="E20" s="46">
        <v>0.0008307933</v>
      </c>
      <c r="F20" s="47">
        <v>-0.005423985</v>
      </c>
      <c r="G20" s="48">
        <v>0.0001785681</v>
      </c>
    </row>
    <row r="21" spans="1:7" ht="12.75" thickTop="1">
      <c r="A21" s="6" t="s">
        <v>29</v>
      </c>
      <c r="B21" s="39">
        <v>-183.808</v>
      </c>
      <c r="C21" s="40">
        <v>48.32681</v>
      </c>
      <c r="D21" s="40">
        <v>96.49703</v>
      </c>
      <c r="E21" s="40">
        <v>-10.64641</v>
      </c>
      <c r="F21" s="41">
        <v>-42.0628</v>
      </c>
      <c r="G21" s="43">
        <v>0.004668504</v>
      </c>
    </row>
    <row r="22" spans="1:7" ht="12">
      <c r="A22" s="20" t="s">
        <v>30</v>
      </c>
      <c r="B22" s="29">
        <v>166.0401</v>
      </c>
      <c r="C22" s="14">
        <v>71.39726</v>
      </c>
      <c r="D22" s="14">
        <v>7.662427</v>
      </c>
      <c r="E22" s="14">
        <v>-77.10835</v>
      </c>
      <c r="F22" s="25">
        <v>-186.2639</v>
      </c>
      <c r="G22" s="36">
        <v>0</v>
      </c>
    </row>
    <row r="23" spans="1:7" ht="12">
      <c r="A23" s="20" t="s">
        <v>31</v>
      </c>
      <c r="B23" s="29">
        <v>2.785518</v>
      </c>
      <c r="C23" s="14">
        <v>0.5486129</v>
      </c>
      <c r="D23" s="14">
        <v>1.382575</v>
      </c>
      <c r="E23" s="14">
        <v>-0.07289608</v>
      </c>
      <c r="F23" s="25">
        <v>4.53459</v>
      </c>
      <c r="G23" s="35">
        <v>1.455442</v>
      </c>
    </row>
    <row r="24" spans="1:7" ht="12">
      <c r="A24" s="20" t="s">
        <v>32</v>
      </c>
      <c r="B24" s="29">
        <v>0.4132511</v>
      </c>
      <c r="C24" s="14">
        <v>0.9976962</v>
      </c>
      <c r="D24" s="14">
        <v>3.800123</v>
      </c>
      <c r="E24" s="14">
        <v>1.51092</v>
      </c>
      <c r="F24" s="25">
        <v>1.74422</v>
      </c>
      <c r="G24" s="35">
        <v>1.80993</v>
      </c>
    </row>
    <row r="25" spans="1:7" ht="12">
      <c r="A25" s="20" t="s">
        <v>33</v>
      </c>
      <c r="B25" s="29">
        <v>-0.1514452</v>
      </c>
      <c r="C25" s="14">
        <v>-1.007998</v>
      </c>
      <c r="D25" s="14">
        <v>-0.007764912</v>
      </c>
      <c r="E25" s="14">
        <v>-0.1602087</v>
      </c>
      <c r="F25" s="25">
        <v>-2.020139</v>
      </c>
      <c r="G25" s="35">
        <v>-0.5741715</v>
      </c>
    </row>
    <row r="26" spans="1:7" ht="12">
      <c r="A26" s="21" t="s">
        <v>34</v>
      </c>
      <c r="B26" s="31">
        <v>1.135328</v>
      </c>
      <c r="C26" s="16">
        <v>-0.5527971</v>
      </c>
      <c r="D26" s="16">
        <v>0.8533273</v>
      </c>
      <c r="E26" s="16">
        <v>1.17014</v>
      </c>
      <c r="F26" s="27">
        <v>1.202207</v>
      </c>
      <c r="G26" s="37">
        <v>0.6788875</v>
      </c>
    </row>
    <row r="27" spans="1:7" ht="12">
      <c r="A27" s="20" t="s">
        <v>35</v>
      </c>
      <c r="B27" s="29">
        <v>-0.05590036</v>
      </c>
      <c r="C27" s="14">
        <v>0.04476861</v>
      </c>
      <c r="D27" s="14">
        <v>-0.2613169</v>
      </c>
      <c r="E27" s="14">
        <v>0.06730231</v>
      </c>
      <c r="F27" s="25">
        <v>0.1619078</v>
      </c>
      <c r="G27" s="35">
        <v>-0.02244848</v>
      </c>
    </row>
    <row r="28" spans="1:7" ht="12">
      <c r="A28" s="20" t="s">
        <v>36</v>
      </c>
      <c r="B28" s="29">
        <v>0.04803316</v>
      </c>
      <c r="C28" s="14">
        <v>0.1871075</v>
      </c>
      <c r="D28" s="14">
        <v>0.1034571</v>
      </c>
      <c r="E28" s="14">
        <v>0.1806866</v>
      </c>
      <c r="F28" s="25">
        <v>0.1133548</v>
      </c>
      <c r="G28" s="35">
        <v>0.1354347</v>
      </c>
    </row>
    <row r="29" spans="1:7" ht="12">
      <c r="A29" s="20" t="s">
        <v>37</v>
      </c>
      <c r="B29" s="29">
        <v>0.238508</v>
      </c>
      <c r="C29" s="14">
        <v>-0.09290395</v>
      </c>
      <c r="D29" s="14">
        <v>0.03387507</v>
      </c>
      <c r="E29" s="14">
        <v>-0.0116716</v>
      </c>
      <c r="F29" s="25">
        <v>-0.05531861</v>
      </c>
      <c r="G29" s="35">
        <v>0.01022396</v>
      </c>
    </row>
    <row r="30" spans="1:7" ht="12">
      <c r="A30" s="21" t="s">
        <v>38</v>
      </c>
      <c r="B30" s="31">
        <v>0.06293236</v>
      </c>
      <c r="C30" s="16">
        <v>-0.03294294</v>
      </c>
      <c r="D30" s="16">
        <v>0.1180918</v>
      </c>
      <c r="E30" s="16">
        <v>0.07722406</v>
      </c>
      <c r="F30" s="27">
        <v>0.2162585</v>
      </c>
      <c r="G30" s="37">
        <v>0.07698248</v>
      </c>
    </row>
    <row r="31" spans="1:7" ht="12">
      <c r="A31" s="20" t="s">
        <v>39</v>
      </c>
      <c r="B31" s="29">
        <v>-0.05652782</v>
      </c>
      <c r="C31" s="14">
        <v>-0.03880224</v>
      </c>
      <c r="D31" s="14">
        <v>-0.01691743</v>
      </c>
      <c r="E31" s="14">
        <v>-0.0111782</v>
      </c>
      <c r="F31" s="25">
        <v>-0.01402654</v>
      </c>
      <c r="G31" s="35">
        <v>-0.02616965</v>
      </c>
    </row>
    <row r="32" spans="1:7" ht="12">
      <c r="A32" s="20" t="s">
        <v>40</v>
      </c>
      <c r="B32" s="29">
        <v>0.03044108</v>
      </c>
      <c r="C32" s="14">
        <v>0.03694939</v>
      </c>
      <c r="D32" s="14">
        <v>0.01063429</v>
      </c>
      <c r="E32" s="14">
        <v>0.03587912</v>
      </c>
      <c r="F32" s="25">
        <v>0.01511431</v>
      </c>
      <c r="G32" s="35">
        <v>0.02650114</v>
      </c>
    </row>
    <row r="33" spans="1:7" ht="12">
      <c r="A33" s="20" t="s">
        <v>41</v>
      </c>
      <c r="B33" s="29">
        <v>0.1677799</v>
      </c>
      <c r="C33" s="14">
        <v>0.09610278</v>
      </c>
      <c r="D33" s="14">
        <v>0.07698342</v>
      </c>
      <c r="E33" s="14">
        <v>0.1073231</v>
      </c>
      <c r="F33" s="25">
        <v>0.07439313</v>
      </c>
      <c r="G33" s="35">
        <v>0.101712</v>
      </c>
    </row>
    <row r="34" spans="1:7" ht="12">
      <c r="A34" s="21" t="s">
        <v>42</v>
      </c>
      <c r="B34" s="31">
        <v>-0.03437916</v>
      </c>
      <c r="C34" s="16">
        <v>-0.01988935</v>
      </c>
      <c r="D34" s="16">
        <v>-0.0004669859</v>
      </c>
      <c r="E34" s="16">
        <v>0.01178482</v>
      </c>
      <c r="F34" s="27">
        <v>-0.00953469</v>
      </c>
      <c r="G34" s="37">
        <v>-0.008357677</v>
      </c>
    </row>
    <row r="35" spans="1:7" ht="12.75" thickBot="1">
      <c r="A35" s="22" t="s">
        <v>43</v>
      </c>
      <c r="B35" s="32">
        <v>-0.006377853</v>
      </c>
      <c r="C35" s="17">
        <v>-0.009499144</v>
      </c>
      <c r="D35" s="17">
        <v>0.001968333</v>
      </c>
      <c r="E35" s="17">
        <v>-0.005824011</v>
      </c>
      <c r="F35" s="28">
        <v>-0.00252425</v>
      </c>
      <c r="G35" s="38">
        <v>-0.004474316</v>
      </c>
    </row>
    <row r="36" spans="1:7" ht="12">
      <c r="A36" s="4" t="s">
        <v>44</v>
      </c>
      <c r="B36" s="3">
        <v>21.2677</v>
      </c>
      <c r="C36" s="3">
        <v>21.25855</v>
      </c>
      <c r="D36" s="3">
        <v>21.2677</v>
      </c>
      <c r="E36" s="3">
        <v>21.26465</v>
      </c>
      <c r="F36" s="3">
        <v>21.27075</v>
      </c>
      <c r="G36" s="3"/>
    </row>
    <row r="37" spans="1:6" ht="12">
      <c r="A37" s="4" t="s">
        <v>45</v>
      </c>
      <c r="B37" s="2">
        <v>0.02288818</v>
      </c>
      <c r="C37" s="2">
        <v>0.1841227</v>
      </c>
      <c r="D37" s="2">
        <v>0.243632</v>
      </c>
      <c r="E37" s="2">
        <v>0.285848</v>
      </c>
      <c r="F37" s="2">
        <v>0.3209432</v>
      </c>
    </row>
    <row r="38" spans="1:7" ht="12">
      <c r="A38" s="4" t="s">
        <v>52</v>
      </c>
      <c r="B38" s="2">
        <v>-8.935516E-05</v>
      </c>
      <c r="C38" s="2">
        <v>-9.933157E-05</v>
      </c>
      <c r="D38" s="2">
        <v>0.0001229609</v>
      </c>
      <c r="E38" s="2">
        <v>9.352808E-05</v>
      </c>
      <c r="F38" s="2">
        <v>-0.0001114407</v>
      </c>
      <c r="G38" s="2">
        <v>0.0002611081</v>
      </c>
    </row>
    <row r="39" spans="1:7" ht="12.75" thickBot="1">
      <c r="A39" s="4" t="s">
        <v>53</v>
      </c>
      <c r="B39" s="2">
        <v>0.0003139572</v>
      </c>
      <c r="C39" s="2">
        <v>-8.144638E-05</v>
      </c>
      <c r="D39" s="2">
        <v>-0.0001641392</v>
      </c>
      <c r="E39" s="2">
        <v>1.882007E-05</v>
      </c>
      <c r="F39" s="2">
        <v>6.943102E-05</v>
      </c>
      <c r="G39" s="2">
        <v>0.001048893</v>
      </c>
    </row>
    <row r="40" spans="2:5" ht="12.75" thickBot="1">
      <c r="B40" s="7" t="s">
        <v>46</v>
      </c>
      <c r="C40" s="8">
        <v>-0.003756</v>
      </c>
      <c r="D40" s="18" t="s">
        <v>47</v>
      </c>
      <c r="E40" s="9">
        <v>3.117626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0.002265</v>
      </c>
      <c r="C4">
        <v>0.003757</v>
      </c>
      <c r="D4">
        <v>0.003756</v>
      </c>
      <c r="E4">
        <v>0.003757</v>
      </c>
      <c r="F4">
        <v>0.002082</v>
      </c>
      <c r="G4">
        <v>0.01171</v>
      </c>
    </row>
    <row r="5" spans="1:7" ht="12.75">
      <c r="A5" t="s">
        <v>13</v>
      </c>
      <c r="B5">
        <v>8.301241</v>
      </c>
      <c r="C5">
        <v>3.569802</v>
      </c>
      <c r="D5">
        <v>0.383121</v>
      </c>
      <c r="E5">
        <v>-3.855341</v>
      </c>
      <c r="F5">
        <v>-9.312117</v>
      </c>
      <c r="G5">
        <v>7.256038</v>
      </c>
    </row>
    <row r="6" spans="1:7" ht="12.75">
      <c r="A6" t="s">
        <v>14</v>
      </c>
      <c r="B6" s="52">
        <v>55.6283</v>
      </c>
      <c r="C6" s="52">
        <v>58.08827</v>
      </c>
      <c r="D6" s="52">
        <v>-72.40392</v>
      </c>
      <c r="E6" s="52">
        <v>-55.10188</v>
      </c>
      <c r="F6" s="52">
        <v>64.79264</v>
      </c>
      <c r="G6" s="52">
        <v>0.01007869</v>
      </c>
    </row>
    <row r="7" spans="1:7" ht="12.75">
      <c r="A7" t="s">
        <v>15</v>
      </c>
      <c r="B7" s="52">
        <v>10000</v>
      </c>
      <c r="C7" s="52">
        <v>10000</v>
      </c>
      <c r="D7" s="52">
        <v>10000</v>
      </c>
      <c r="E7" s="52">
        <v>10000</v>
      </c>
      <c r="F7" s="52">
        <v>10000</v>
      </c>
      <c r="G7" s="52">
        <v>10000</v>
      </c>
    </row>
    <row r="8" spans="1:7" ht="12.75">
      <c r="A8" t="s">
        <v>16</v>
      </c>
      <c r="B8" s="52">
        <v>-0.9008236</v>
      </c>
      <c r="C8" s="52">
        <v>-1.464651</v>
      </c>
      <c r="D8" s="52">
        <v>-0.3711797</v>
      </c>
      <c r="E8" s="52">
        <v>-1.578857</v>
      </c>
      <c r="F8" s="52">
        <v>-6.057777</v>
      </c>
      <c r="G8" s="52">
        <v>-1.759724</v>
      </c>
    </row>
    <row r="9" spans="1:7" ht="12.75">
      <c r="A9" t="s">
        <v>17</v>
      </c>
      <c r="B9" s="52">
        <v>-0.606589</v>
      </c>
      <c r="C9" s="52">
        <v>-0.2573235</v>
      </c>
      <c r="D9" s="52">
        <v>0.3294472</v>
      </c>
      <c r="E9" s="52">
        <v>0.2074091</v>
      </c>
      <c r="F9" s="52">
        <v>-0.4152479</v>
      </c>
      <c r="G9" s="52">
        <v>-0.07621157</v>
      </c>
    </row>
    <row r="10" spans="1:7" ht="12.75">
      <c r="A10" t="s">
        <v>18</v>
      </c>
      <c r="B10" s="52">
        <v>0.4116805</v>
      </c>
      <c r="C10" s="52">
        <v>0.02983457</v>
      </c>
      <c r="D10" s="52">
        <v>-0.5220453</v>
      </c>
      <c r="E10" s="52">
        <v>0.02210968</v>
      </c>
      <c r="F10" s="52">
        <v>-0.297429</v>
      </c>
      <c r="G10" s="52">
        <v>-0.09296105</v>
      </c>
    </row>
    <row r="11" spans="1:7" ht="12.75">
      <c r="A11" t="s">
        <v>19</v>
      </c>
      <c r="B11" s="52">
        <v>1.288591</v>
      </c>
      <c r="C11" s="52">
        <v>0.3239921</v>
      </c>
      <c r="D11" s="52">
        <v>0.3693651</v>
      </c>
      <c r="E11" s="52">
        <v>0.1754538</v>
      </c>
      <c r="F11" s="52">
        <v>13.73408</v>
      </c>
      <c r="G11" s="52">
        <v>2.226747</v>
      </c>
    </row>
    <row r="12" spans="1:7" ht="12.75">
      <c r="A12" t="s">
        <v>20</v>
      </c>
      <c r="B12" s="52">
        <v>-0.322381</v>
      </c>
      <c r="C12" s="52">
        <v>-0.4612604</v>
      </c>
      <c r="D12" s="52">
        <v>-0.1535566</v>
      </c>
      <c r="E12" s="52">
        <v>-0.2259131</v>
      </c>
      <c r="F12" s="52">
        <v>-0.7314524</v>
      </c>
      <c r="G12" s="52">
        <v>-0.3465094</v>
      </c>
    </row>
    <row r="13" spans="1:7" ht="12.75">
      <c r="A13" t="s">
        <v>21</v>
      </c>
      <c r="B13" s="52">
        <v>-0.06308612</v>
      </c>
      <c r="C13" s="52">
        <v>-0.01454399</v>
      </c>
      <c r="D13" s="52">
        <v>-0.002209158</v>
      </c>
      <c r="E13" s="52">
        <v>0.00852083</v>
      </c>
      <c r="F13" s="52">
        <v>-0.2081316</v>
      </c>
      <c r="G13" s="52">
        <v>-0.03889218</v>
      </c>
    </row>
    <row r="14" spans="1:7" ht="12.75">
      <c r="A14" t="s">
        <v>22</v>
      </c>
      <c r="B14" s="52">
        <v>0.04241723</v>
      </c>
      <c r="C14" s="52">
        <v>0.1439454</v>
      </c>
      <c r="D14" s="52">
        <v>0.02292718</v>
      </c>
      <c r="E14" s="52">
        <v>0.1281296</v>
      </c>
      <c r="F14" s="52">
        <v>0.1629241</v>
      </c>
      <c r="G14" s="52">
        <v>0.09883619</v>
      </c>
    </row>
    <row r="15" spans="1:7" ht="12.75">
      <c r="A15" t="s">
        <v>23</v>
      </c>
      <c r="B15" s="52">
        <v>-0.3661539</v>
      </c>
      <c r="C15" s="52">
        <v>-0.177774</v>
      </c>
      <c r="D15" s="52">
        <v>-0.1100198</v>
      </c>
      <c r="E15" s="52">
        <v>-0.1940622</v>
      </c>
      <c r="F15" s="52">
        <v>-0.4138307</v>
      </c>
      <c r="G15" s="52">
        <v>-0.2242006</v>
      </c>
    </row>
    <row r="16" spans="1:7" ht="12.75">
      <c r="A16" t="s">
        <v>24</v>
      </c>
      <c r="B16" s="52">
        <v>-0.0208787</v>
      </c>
      <c r="C16" s="52">
        <v>-0.08064825</v>
      </c>
      <c r="D16" s="52">
        <v>-0.0208</v>
      </c>
      <c r="E16" s="52">
        <v>-0.0519952</v>
      </c>
      <c r="F16" s="52">
        <v>-0.1054506</v>
      </c>
      <c r="G16" s="52">
        <v>-0.0539938</v>
      </c>
    </row>
    <row r="17" spans="1:7" ht="12.75">
      <c r="A17" t="s">
        <v>25</v>
      </c>
      <c r="B17" s="52">
        <v>-0.03497902</v>
      </c>
      <c r="C17" s="52">
        <v>-0.04527539</v>
      </c>
      <c r="D17" s="52">
        <v>-0.03684411</v>
      </c>
      <c r="E17" s="52">
        <v>-0.03076939</v>
      </c>
      <c r="F17" s="52">
        <v>-0.05871138</v>
      </c>
      <c r="G17" s="52">
        <v>-0.04006001</v>
      </c>
    </row>
    <row r="18" spans="1:7" ht="12.75">
      <c r="A18" t="s">
        <v>26</v>
      </c>
      <c r="B18" s="52">
        <v>-0.006751663</v>
      </c>
      <c r="C18" s="52">
        <v>0.02433636</v>
      </c>
      <c r="D18" s="52">
        <v>0.05473947</v>
      </c>
      <c r="E18" s="52">
        <v>0.05546122</v>
      </c>
      <c r="F18" s="52">
        <v>0.01232069</v>
      </c>
      <c r="G18" s="52">
        <v>0.03300684</v>
      </c>
    </row>
    <row r="19" spans="1:7" ht="12.75">
      <c r="A19" t="s">
        <v>27</v>
      </c>
      <c r="B19" s="52">
        <v>-0.2162065</v>
      </c>
      <c r="C19" s="52">
        <v>-0.1996454</v>
      </c>
      <c r="D19" s="52">
        <v>-0.1954436</v>
      </c>
      <c r="E19" s="52">
        <v>-0.1950553</v>
      </c>
      <c r="F19" s="52">
        <v>-0.1650007</v>
      </c>
      <c r="G19" s="52">
        <v>-0.1953126</v>
      </c>
    </row>
    <row r="20" spans="1:7" ht="12.75">
      <c r="A20" t="s">
        <v>28</v>
      </c>
      <c r="B20" s="52">
        <v>0.0007664592</v>
      </c>
      <c r="C20" s="52">
        <v>0.0007452527</v>
      </c>
      <c r="D20" s="52">
        <v>0.001706339</v>
      </c>
      <c r="E20" s="52">
        <v>0.0008307933</v>
      </c>
      <c r="F20" s="52">
        <v>-0.005423985</v>
      </c>
      <c r="G20" s="52">
        <v>0.0001785681</v>
      </c>
    </row>
    <row r="21" spans="1:7" ht="12.75">
      <c r="A21" t="s">
        <v>29</v>
      </c>
      <c r="B21" s="52">
        <v>-183.808</v>
      </c>
      <c r="C21" s="52">
        <v>48.32681</v>
      </c>
      <c r="D21" s="52">
        <v>96.49703</v>
      </c>
      <c r="E21" s="52">
        <v>-10.64641</v>
      </c>
      <c r="F21" s="52">
        <v>-42.0628</v>
      </c>
      <c r="G21" s="52">
        <v>0.004668504</v>
      </c>
    </row>
    <row r="22" spans="1:7" ht="12.75">
      <c r="A22" t="s">
        <v>30</v>
      </c>
      <c r="B22" s="52">
        <v>166.0401</v>
      </c>
      <c r="C22" s="52">
        <v>71.39726</v>
      </c>
      <c r="D22" s="52">
        <v>7.662427</v>
      </c>
      <c r="E22" s="52">
        <v>-77.10835</v>
      </c>
      <c r="F22" s="52">
        <v>-186.2639</v>
      </c>
      <c r="G22" s="52">
        <v>0</v>
      </c>
    </row>
    <row r="23" spans="1:7" ht="12.75">
      <c r="A23" t="s">
        <v>31</v>
      </c>
      <c r="B23" s="52">
        <v>2.785518</v>
      </c>
      <c r="C23" s="52">
        <v>0.5486129</v>
      </c>
      <c r="D23" s="52">
        <v>1.382575</v>
      </c>
      <c r="E23" s="52">
        <v>-0.07289608</v>
      </c>
      <c r="F23" s="52">
        <v>4.53459</v>
      </c>
      <c r="G23" s="52">
        <v>1.455442</v>
      </c>
    </row>
    <row r="24" spans="1:7" ht="12.75">
      <c r="A24" t="s">
        <v>32</v>
      </c>
      <c r="B24" s="52">
        <v>0.4132511</v>
      </c>
      <c r="C24" s="52">
        <v>0.9976962</v>
      </c>
      <c r="D24" s="52">
        <v>3.800123</v>
      </c>
      <c r="E24" s="52">
        <v>1.51092</v>
      </c>
      <c r="F24" s="52">
        <v>1.74422</v>
      </c>
      <c r="G24" s="52">
        <v>1.80993</v>
      </c>
    </row>
    <row r="25" spans="1:7" ht="12.75">
      <c r="A25" t="s">
        <v>33</v>
      </c>
      <c r="B25" s="52">
        <v>-0.1514452</v>
      </c>
      <c r="C25" s="52">
        <v>-1.007998</v>
      </c>
      <c r="D25" s="52">
        <v>-0.007764912</v>
      </c>
      <c r="E25" s="52">
        <v>-0.1602087</v>
      </c>
      <c r="F25" s="52">
        <v>-2.020139</v>
      </c>
      <c r="G25" s="52">
        <v>-0.5741715</v>
      </c>
    </row>
    <row r="26" spans="1:7" ht="12.75">
      <c r="A26" t="s">
        <v>34</v>
      </c>
      <c r="B26" s="52">
        <v>1.135328</v>
      </c>
      <c r="C26" s="52">
        <v>-0.5527971</v>
      </c>
      <c r="D26" s="52">
        <v>0.8533273</v>
      </c>
      <c r="E26" s="52">
        <v>1.17014</v>
      </c>
      <c r="F26" s="52">
        <v>1.202207</v>
      </c>
      <c r="G26" s="52">
        <v>0.6788875</v>
      </c>
    </row>
    <row r="27" spans="1:7" ht="12.75">
      <c r="A27" t="s">
        <v>35</v>
      </c>
      <c r="B27" s="52">
        <v>-0.05590036</v>
      </c>
      <c r="C27" s="52">
        <v>0.04476861</v>
      </c>
      <c r="D27" s="52">
        <v>-0.2613169</v>
      </c>
      <c r="E27" s="52">
        <v>0.06730231</v>
      </c>
      <c r="F27" s="52">
        <v>0.1619078</v>
      </c>
      <c r="G27" s="52">
        <v>-0.02244848</v>
      </c>
    </row>
    <row r="28" spans="1:7" ht="12.75">
      <c r="A28" t="s">
        <v>36</v>
      </c>
      <c r="B28" s="52">
        <v>0.04803316</v>
      </c>
      <c r="C28" s="52">
        <v>0.1871075</v>
      </c>
      <c r="D28" s="52">
        <v>0.1034571</v>
      </c>
      <c r="E28" s="52">
        <v>0.1806866</v>
      </c>
      <c r="F28" s="52">
        <v>0.1133548</v>
      </c>
      <c r="G28" s="52">
        <v>0.1354347</v>
      </c>
    </row>
    <row r="29" spans="1:7" ht="12.75">
      <c r="A29" t="s">
        <v>37</v>
      </c>
      <c r="B29" s="52">
        <v>0.238508</v>
      </c>
      <c r="C29" s="52">
        <v>-0.09290395</v>
      </c>
      <c r="D29" s="52">
        <v>0.03387507</v>
      </c>
      <c r="E29" s="52">
        <v>-0.0116716</v>
      </c>
      <c r="F29" s="52">
        <v>-0.05531861</v>
      </c>
      <c r="G29" s="52">
        <v>0.01022396</v>
      </c>
    </row>
    <row r="30" spans="1:7" ht="12.75">
      <c r="A30" t="s">
        <v>38</v>
      </c>
      <c r="B30" s="52">
        <v>0.06293236</v>
      </c>
      <c r="C30" s="52">
        <v>-0.03294294</v>
      </c>
      <c r="D30" s="52">
        <v>0.1180918</v>
      </c>
      <c r="E30" s="52">
        <v>0.07722406</v>
      </c>
      <c r="F30" s="52">
        <v>0.2162585</v>
      </c>
      <c r="G30" s="52">
        <v>0.07698248</v>
      </c>
    </row>
    <row r="31" spans="1:7" ht="12.75">
      <c r="A31" t="s">
        <v>39</v>
      </c>
      <c r="B31" s="52">
        <v>-0.05652782</v>
      </c>
      <c r="C31" s="52">
        <v>-0.03880224</v>
      </c>
      <c r="D31" s="52">
        <v>-0.01691743</v>
      </c>
      <c r="E31" s="52">
        <v>-0.0111782</v>
      </c>
      <c r="F31" s="52">
        <v>-0.01402654</v>
      </c>
      <c r="G31" s="52">
        <v>-0.02616965</v>
      </c>
    </row>
    <row r="32" spans="1:7" ht="12.75">
      <c r="A32" t="s">
        <v>40</v>
      </c>
      <c r="B32" s="52">
        <v>0.03044108</v>
      </c>
      <c r="C32" s="52">
        <v>0.03694939</v>
      </c>
      <c r="D32" s="52">
        <v>0.01063429</v>
      </c>
      <c r="E32" s="52">
        <v>0.03587912</v>
      </c>
      <c r="F32" s="52">
        <v>0.01511431</v>
      </c>
      <c r="G32" s="52">
        <v>0.02650114</v>
      </c>
    </row>
    <row r="33" spans="1:7" ht="12.75">
      <c r="A33" t="s">
        <v>41</v>
      </c>
      <c r="B33" s="52">
        <v>0.1677799</v>
      </c>
      <c r="C33" s="52">
        <v>0.09610278</v>
      </c>
      <c r="D33" s="52">
        <v>0.07698342</v>
      </c>
      <c r="E33" s="52">
        <v>0.1073231</v>
      </c>
      <c r="F33" s="52">
        <v>0.07439313</v>
      </c>
      <c r="G33" s="52">
        <v>0.101712</v>
      </c>
    </row>
    <row r="34" spans="1:7" ht="12.75">
      <c r="A34" t="s">
        <v>42</v>
      </c>
      <c r="B34" s="52">
        <v>-0.03437916</v>
      </c>
      <c r="C34" s="52">
        <v>-0.01988935</v>
      </c>
      <c r="D34" s="52">
        <v>-0.0004669859</v>
      </c>
      <c r="E34" s="52">
        <v>0.01178482</v>
      </c>
      <c r="F34" s="52">
        <v>-0.00953469</v>
      </c>
      <c r="G34" s="52">
        <v>-0.008357677</v>
      </c>
    </row>
    <row r="35" spans="1:7" ht="12.75">
      <c r="A35" t="s">
        <v>43</v>
      </c>
      <c r="B35" s="52">
        <v>-0.006377853</v>
      </c>
      <c r="C35" s="52">
        <v>-0.009499144</v>
      </c>
      <c r="D35" s="52">
        <v>0.001968333</v>
      </c>
      <c r="E35" s="52">
        <v>-0.005824011</v>
      </c>
      <c r="F35" s="52">
        <v>-0.00252425</v>
      </c>
      <c r="G35" s="52">
        <v>-0.004474316</v>
      </c>
    </row>
    <row r="36" spans="1:6" ht="12.75">
      <c r="A36" t="s">
        <v>44</v>
      </c>
      <c r="B36" s="52">
        <v>21.2677</v>
      </c>
      <c r="C36" s="52">
        <v>21.25855</v>
      </c>
      <c r="D36" s="52">
        <v>21.2677</v>
      </c>
      <c r="E36" s="52">
        <v>21.26465</v>
      </c>
      <c r="F36" s="52">
        <v>21.27075</v>
      </c>
    </row>
    <row r="37" spans="1:6" ht="12.75">
      <c r="A37" t="s">
        <v>45</v>
      </c>
      <c r="B37" s="52">
        <v>0.02288818</v>
      </c>
      <c r="C37" s="52">
        <v>0.1841227</v>
      </c>
      <c r="D37" s="52">
        <v>0.243632</v>
      </c>
      <c r="E37" s="52">
        <v>0.285848</v>
      </c>
      <c r="F37" s="52">
        <v>0.3209432</v>
      </c>
    </row>
    <row r="38" spans="1:7" ht="12.75">
      <c r="A38" t="s">
        <v>54</v>
      </c>
      <c r="B38" s="52">
        <v>-8.935516E-05</v>
      </c>
      <c r="C38" s="52">
        <v>-9.933157E-05</v>
      </c>
      <c r="D38" s="52">
        <v>0.0001229609</v>
      </c>
      <c r="E38" s="52">
        <v>9.352808E-05</v>
      </c>
      <c r="F38" s="52">
        <v>-0.0001114407</v>
      </c>
      <c r="G38" s="52">
        <v>0.0002611081</v>
      </c>
    </row>
    <row r="39" spans="1:7" ht="12.75">
      <c r="A39" t="s">
        <v>55</v>
      </c>
      <c r="B39" s="52">
        <v>0.0003139572</v>
      </c>
      <c r="C39" s="52">
        <v>-8.144638E-05</v>
      </c>
      <c r="D39" s="52">
        <v>-0.0001641392</v>
      </c>
      <c r="E39" s="52">
        <v>1.882007E-05</v>
      </c>
      <c r="F39" s="52">
        <v>6.943102E-05</v>
      </c>
      <c r="G39" s="52">
        <v>0.001048893</v>
      </c>
    </row>
    <row r="40" spans="2:5" ht="12.75">
      <c r="B40" t="s">
        <v>46</v>
      </c>
      <c r="C40">
        <v>-0.003756</v>
      </c>
      <c r="D40" t="s">
        <v>47</v>
      </c>
      <c r="E40">
        <v>3.117626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57</v>
      </c>
      <c r="B50">
        <f>-0.017/(B7*B7+B22*B22)*(B21*B22+B6*B7)</f>
        <v>-8.935516061533676E-05</v>
      </c>
      <c r="C50">
        <f>-0.017/(C7*C7+C22*C22)*(C21*C22+C6*C7)</f>
        <v>-9.933156381441043E-05</v>
      </c>
      <c r="D50">
        <f>-0.017/(D7*D7+D22*D22)*(D21*D22+D6*D7)</f>
        <v>0.00012296089356005622</v>
      </c>
      <c r="E50">
        <f>-0.017/(E7*E7+E22*E22)*(E21*E22+E6*E7)</f>
        <v>9.352807749485494E-05</v>
      </c>
      <c r="F50">
        <f>-0.017/(F7*F7+F22*F22)*(F21*F22+F6*F7)</f>
        <v>-0.00011144073728205208</v>
      </c>
      <c r="G50">
        <f>(B50*B$4+C50*C$4+D50*D$4+E50*E$4+F50*F$4)/SUM(B$4:F$4)</f>
        <v>3.6039983953581935E-07</v>
      </c>
    </row>
    <row r="51" spans="1:7" ht="12.75">
      <c r="A51" t="s">
        <v>58</v>
      </c>
      <c r="B51">
        <f>-0.017/(B7*B7+B22*B22)*(B21*B7-B6*B22)</f>
        <v>0.00031395725398040866</v>
      </c>
      <c r="C51">
        <f>-0.017/(C7*C7+C22*C22)*(C21*C7-C6*C22)</f>
        <v>-8.144637685121361E-05</v>
      </c>
      <c r="D51">
        <f>-0.017/(D7*D7+D22*D22)*(D21*D7-D6*D22)</f>
        <v>-0.00016413916888707587</v>
      </c>
      <c r="E51">
        <f>-0.017/(E7*E7+E22*E22)*(E21*E7-E6*E22)</f>
        <v>1.882007657343004E-05</v>
      </c>
      <c r="F51">
        <f>-0.017/(F7*F7+F22*F22)*(F21*F7-F6*F22)</f>
        <v>6.943102136549696E-05</v>
      </c>
      <c r="G51">
        <f>(B51*B$4+C51*C$4+D51*D$4+E51*E$4+F51*F$4)/SUM(B$4:F$4)</f>
        <v>2.4811668470900656E-07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9999.906583488855</v>
      </c>
      <c r="C62">
        <f>C7+(2/0.017)*(C8*C50-C23*C51)</f>
        <v>10000.022372777326</v>
      </c>
      <c r="D62">
        <f>D7+(2/0.017)*(D8*D50-D23*D51)</f>
        <v>10000.021328720451</v>
      </c>
      <c r="E62">
        <f>E7+(2/0.017)*(E8*E50-E23*E51)</f>
        <v>9999.982788758818</v>
      </c>
      <c r="F62">
        <f>F7+(2/0.017)*(F8*F50-F23*F51)</f>
        <v>10000.042381402352</v>
      </c>
    </row>
    <row r="63" spans="1:6" ht="12.75">
      <c r="A63" t="s">
        <v>66</v>
      </c>
      <c r="B63">
        <f>B8+(3/0.017)*(B9*B50-B24*B51)</f>
        <v>-0.9141544217125682</v>
      </c>
      <c r="C63">
        <f>C8+(3/0.017)*(C9*C50-C24*C51)</f>
        <v>-1.4458005729971608</v>
      </c>
      <c r="D63">
        <f>D8+(3/0.017)*(D9*D50-D24*D51)</f>
        <v>-0.25395767300326116</v>
      </c>
      <c r="E63">
        <f>E8+(3/0.017)*(E9*E50-E24*E51)</f>
        <v>-1.5804517745385391</v>
      </c>
      <c r="F63">
        <f>F8+(3/0.017)*(F9*F50-F24*F51)</f>
        <v>-6.0709818430509355</v>
      </c>
    </row>
    <row r="64" spans="1:6" ht="12.75">
      <c r="A64" t="s">
        <v>67</v>
      </c>
      <c r="B64">
        <f>B9+(4/0.017)*(B10*B50-B25*B51)</f>
        <v>-0.6040568724892208</v>
      </c>
      <c r="C64">
        <f>C9+(4/0.017)*(C10*C50-C25*C51)</f>
        <v>-0.2773379234040235</v>
      </c>
      <c r="D64">
        <f>D9+(4/0.017)*(D10*D50-D25*D51)</f>
        <v>0.3140435099367085</v>
      </c>
      <c r="E64">
        <f>E9+(4/0.017)*(E10*E50-E25*E51)</f>
        <v>0.20860510373321323</v>
      </c>
      <c r="F64">
        <f>F9+(4/0.017)*(F10*F50-F25*F51)</f>
        <v>-0.37444648326603835</v>
      </c>
    </row>
    <row r="65" spans="1:6" ht="12.75">
      <c r="A65" t="s">
        <v>68</v>
      </c>
      <c r="B65">
        <f>B10+(5/0.017)*(B11*B50-B26*B51)</f>
        <v>0.27297852440601567</v>
      </c>
      <c r="C65">
        <f>C10+(5/0.017)*(C11*C50-C26*C51)</f>
        <v>0.007126933857243275</v>
      </c>
      <c r="D65">
        <f>D10+(5/0.017)*(D11*D50-D26*D51)</f>
        <v>-0.4674918010127789</v>
      </c>
      <c r="E65">
        <f>E10+(5/0.017)*(E11*E50-E26*E51)</f>
        <v>0.020459013000450985</v>
      </c>
      <c r="F65">
        <f>F10+(5/0.017)*(F11*F50-F26*F51)</f>
        <v>-0.7721367826451282</v>
      </c>
    </row>
    <row r="66" spans="1:6" ht="12.75">
      <c r="A66" t="s">
        <v>69</v>
      </c>
      <c r="B66">
        <f>B11+(6/0.017)*(B12*B50-B27*B51)</f>
        <v>1.304952198666982</v>
      </c>
      <c r="C66">
        <f>C11+(6/0.017)*(C12*C50-C27*C51)</f>
        <v>0.34144996750782075</v>
      </c>
      <c r="D66">
        <f>D11+(6/0.017)*(D12*D50-D27*D51)</f>
        <v>0.34756258393052075</v>
      </c>
      <c r="E66">
        <f>E11+(6/0.017)*(E12*E50-E27*E51)</f>
        <v>0.16754938145235118</v>
      </c>
      <c r="F66">
        <f>F11+(6/0.017)*(F12*F50-F27*F51)</f>
        <v>13.75888194264295</v>
      </c>
    </row>
    <row r="67" spans="1:6" ht="12.75">
      <c r="A67" t="s">
        <v>70</v>
      </c>
      <c r="B67">
        <f>B12+(7/0.017)*(B13*B50-B28*B51)</f>
        <v>-0.3262694129646366</v>
      </c>
      <c r="C67">
        <f>C12+(7/0.017)*(C13*C50-C28*C51)</f>
        <v>-0.45439055667103373</v>
      </c>
      <c r="D67">
        <f>D12+(7/0.017)*(D13*D50-D28*D51)</f>
        <v>-0.1466761260838587</v>
      </c>
      <c r="E67">
        <f>E12+(7/0.017)*(E13*E50-E28*E51)</f>
        <v>-0.2269851700938015</v>
      </c>
      <c r="F67">
        <f>F12+(7/0.017)*(F13*F50-F28*F51)</f>
        <v>-0.7251425178879365</v>
      </c>
    </row>
    <row r="68" spans="1:6" ht="12.75">
      <c r="A68" t="s">
        <v>71</v>
      </c>
      <c r="B68">
        <f>B13+(8/0.017)*(B14*B50-B29*B51)</f>
        <v>-0.10010800947381976</v>
      </c>
      <c r="C68">
        <f>C13+(8/0.017)*(C14*C50-C29*C51)</f>
        <v>-0.024833407321673946</v>
      </c>
      <c r="D68">
        <f>D13+(8/0.017)*(D14*D50-D29*D51)</f>
        <v>0.0017340760590135373</v>
      </c>
      <c r="E68">
        <f>E13+(8/0.017)*(E14*E50-E29*E51)</f>
        <v>0.0142635949712561</v>
      </c>
      <c r="F68">
        <f>F13+(8/0.017)*(F14*F50-F29*F51)</f>
        <v>-0.21486833140338596</v>
      </c>
    </row>
    <row r="69" spans="1:6" ht="12.75">
      <c r="A69" t="s">
        <v>72</v>
      </c>
      <c r="B69">
        <f>B14+(9/0.017)*(B15*B50-B30*B51)</f>
        <v>0.04927823155946641</v>
      </c>
      <c r="C69">
        <f>C14+(9/0.017)*(C15*C50-C30*C51)</f>
        <v>0.1518735986398497</v>
      </c>
      <c r="D69">
        <f>D14+(9/0.017)*(D15*D50-D30*D51)</f>
        <v>0.026027074875513</v>
      </c>
      <c r="E69">
        <f>E14+(9/0.017)*(E15*E50-E30*E51)</f>
        <v>0.11775120912785891</v>
      </c>
      <c r="F69">
        <f>F14+(9/0.017)*(F15*F50-F30*F51)</f>
        <v>0.179390155767988</v>
      </c>
    </row>
    <row r="70" spans="1:6" ht="12.75">
      <c r="A70" t="s">
        <v>73</v>
      </c>
      <c r="B70">
        <f>B15+(10/0.017)*(B16*B50-B31*B51)</f>
        <v>-0.35461687721609514</v>
      </c>
      <c r="C70">
        <f>C15+(10/0.017)*(C16*C50-C31*C51)</f>
        <v>-0.1749206971001857</v>
      </c>
      <c r="D70">
        <f>D15+(10/0.017)*(D16*D50-D31*D51)</f>
        <v>-0.11315768205056144</v>
      </c>
      <c r="E70">
        <f>E15+(10/0.017)*(E16*E50-E31*E51)</f>
        <v>-0.19679904500882786</v>
      </c>
      <c r="F70">
        <f>F15+(10/0.017)*(F16*F50-F31*F51)</f>
        <v>-0.4063451884651419</v>
      </c>
    </row>
    <row r="71" spans="1:6" ht="12.75">
      <c r="A71" t="s">
        <v>74</v>
      </c>
      <c r="B71">
        <f>B16+(11/0.017)*(B17*B50-B32*B51)</f>
        <v>-0.02504035066364938</v>
      </c>
      <c r="C71">
        <f>C16+(11/0.017)*(C17*C50-C32*C51)</f>
        <v>-0.07579099343723132</v>
      </c>
      <c r="D71">
        <f>D16+(11/0.017)*(D17*D50-D32*D51)</f>
        <v>-0.022601981930760556</v>
      </c>
      <c r="E71">
        <f>E16+(11/0.017)*(E17*E50-E32*E51)</f>
        <v>-0.05429423214470257</v>
      </c>
      <c r="F71">
        <f>F16+(11/0.017)*(F17*F50-F32*F51)</f>
        <v>-0.10189602279831578</v>
      </c>
    </row>
    <row r="72" spans="1:6" ht="12.75">
      <c r="A72" t="s">
        <v>75</v>
      </c>
      <c r="B72">
        <f>B17+(12/0.017)*(B18*B50-B33*B51)</f>
        <v>-0.07173602287905079</v>
      </c>
      <c r="C72">
        <f>C17+(12/0.017)*(C18*C50-C33*C51)</f>
        <v>-0.041456669148250254</v>
      </c>
      <c r="D72">
        <f>D17+(12/0.017)*(D18*D50-D33*D51)</f>
        <v>-0.023173421490996292</v>
      </c>
      <c r="E72">
        <f>E17+(12/0.017)*(E18*E50-E33*E51)</f>
        <v>-0.0285336118903379</v>
      </c>
      <c r="F72">
        <f>F17+(12/0.017)*(F18*F50-F33*F51)</f>
        <v>-0.06332659254769397</v>
      </c>
    </row>
    <row r="73" spans="1:6" ht="12.75">
      <c r="A73" t="s">
        <v>76</v>
      </c>
      <c r="B73">
        <f>B18+(13/0.017)*(B19*B50-B34*B51)</f>
        <v>0.016275736506901638</v>
      </c>
      <c r="C73">
        <f>C18+(13/0.017)*(C19*C50-C34*C51)</f>
        <v>0.03826255210788597</v>
      </c>
      <c r="D73">
        <f>D18+(13/0.017)*(D19*D50-D34*D51)</f>
        <v>0.03630350441980421</v>
      </c>
      <c r="E73">
        <f>E18+(13/0.017)*(E19*E50-E34*E51)</f>
        <v>0.041340972966069325</v>
      </c>
      <c r="F73">
        <f>F18+(13/0.017)*(F19*F50-F34*F51)</f>
        <v>0.026888186354532648</v>
      </c>
    </row>
    <row r="74" spans="1:6" ht="12.75">
      <c r="A74" t="s">
        <v>77</v>
      </c>
      <c r="B74">
        <f>B19+(14/0.017)*(B20*B50-B35*B51)</f>
        <v>-0.21461388789355915</v>
      </c>
      <c r="C74">
        <f>C19+(14/0.017)*(C20*C50-C35*C51)</f>
        <v>-0.20034350421727187</v>
      </c>
      <c r="D74">
        <f>D19+(14/0.017)*(D20*D50-D35*D51)</f>
        <v>-0.19500474652046051</v>
      </c>
      <c r="E74">
        <f>E19+(14/0.017)*(E20*E50-E35*E51)</f>
        <v>-0.194901044019776</v>
      </c>
      <c r="F74">
        <f>F19+(14/0.017)*(F20*F50-F35*F51)</f>
        <v>-0.16435858247039759</v>
      </c>
    </row>
    <row r="75" spans="1:6" ht="12.75">
      <c r="A75" t="s">
        <v>78</v>
      </c>
      <c r="B75" s="52">
        <f>B20</f>
        <v>0.0007664592</v>
      </c>
      <c r="C75" s="52">
        <f>C20</f>
        <v>0.0007452527</v>
      </c>
      <c r="D75" s="52">
        <f>D20</f>
        <v>0.001706339</v>
      </c>
      <c r="E75" s="52">
        <f>E20</f>
        <v>0.0008307933</v>
      </c>
      <c r="F75" s="52">
        <f>F20</f>
        <v>-0.005423985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165.97754464563957</v>
      </c>
      <c r="C82">
        <f>C22+(2/0.017)*(C8*C51+C23*C50)</f>
        <v>71.40488305176656</v>
      </c>
      <c r="D82">
        <f>D22+(2/0.017)*(D8*D51+D23*D50)</f>
        <v>7.689594974691712</v>
      </c>
      <c r="E82">
        <f>E22+(2/0.017)*(E8*E51+E23*E50)</f>
        <v>-77.1126478870421</v>
      </c>
      <c r="F82">
        <f>F22+(2/0.017)*(F8*F51+F23*F50)</f>
        <v>-186.3728336114337</v>
      </c>
    </row>
    <row r="83" spans="1:6" ht="12.75">
      <c r="A83" t="s">
        <v>81</v>
      </c>
      <c r="B83">
        <f>B23+(3/0.017)*(B9*B51+B24*B50)</f>
        <v>2.745394034973585</v>
      </c>
      <c r="C83">
        <f>C23+(3/0.017)*(C9*C51+C24*C50)</f>
        <v>0.534822666411055</v>
      </c>
      <c r="D83">
        <f>D23+(3/0.017)*(D9*D51+D24*D50)</f>
        <v>1.4554911170796379</v>
      </c>
      <c r="E83">
        <f>E23+(3/0.017)*(E9*E51+E24*E50)</f>
        <v>-0.047269568589549574</v>
      </c>
      <c r="F83">
        <f>F23+(3/0.017)*(F9*F51+F24*F50)</f>
        <v>4.495200309070768</v>
      </c>
    </row>
    <row r="84" spans="1:6" ht="12.75">
      <c r="A84" t="s">
        <v>82</v>
      </c>
      <c r="B84">
        <f>B24+(4/0.017)*(B10*B51+B25*B50)</f>
        <v>0.44684697987475375</v>
      </c>
      <c r="C84">
        <f>C24+(4/0.017)*(C10*C51+C25*C50)</f>
        <v>1.0206835176542082</v>
      </c>
      <c r="D84">
        <f>D24+(4/0.017)*(D10*D51+D25*D50)</f>
        <v>3.8200602473283456</v>
      </c>
      <c r="E84">
        <f>E24+(4/0.017)*(E10*E51+E25*E50)</f>
        <v>1.5074922574498033</v>
      </c>
      <c r="F84">
        <f>F24+(4/0.017)*(F10*F51+F25*F50)</f>
        <v>1.7923317600749433</v>
      </c>
    </row>
    <row r="85" spans="1:6" ht="12.75">
      <c r="A85" t="s">
        <v>83</v>
      </c>
      <c r="B85">
        <f>B25+(5/0.017)*(B11*B51+B26*B50)</f>
        <v>-0.06229370703741771</v>
      </c>
      <c r="C85">
        <f>C25+(5/0.017)*(C11*C51+C26*C50)</f>
        <v>-0.9996091124289249</v>
      </c>
      <c r="D85">
        <f>D25+(5/0.017)*(D11*D51+D26*D50)</f>
        <v>0.005264089993323084</v>
      </c>
      <c r="E85">
        <f>E25+(5/0.017)*(E11*E51+E26*E50)</f>
        <v>-0.12704899454384447</v>
      </c>
      <c r="F85">
        <f>F25+(5/0.017)*(F11*F51+F26*F50)</f>
        <v>-1.7790812448618234</v>
      </c>
    </row>
    <row r="86" spans="1:6" ht="12.75">
      <c r="A86" t="s">
        <v>84</v>
      </c>
      <c r="B86">
        <f>B26+(6/0.017)*(B12*B51+B27*B50)</f>
        <v>1.1013683995826342</v>
      </c>
      <c r="C86">
        <f>C26+(6/0.017)*(C12*C51+C27*C50)</f>
        <v>-0.5411073168268786</v>
      </c>
      <c r="D86">
        <f>D26+(6/0.017)*(D12*D51+D27*D50)</f>
        <v>0.8508824387675699</v>
      </c>
      <c r="E86">
        <f>E26+(6/0.017)*(E12*E51+E27*E50)</f>
        <v>1.1708610425262311</v>
      </c>
      <c r="F86">
        <f>F26+(6/0.017)*(F12*F51+F27*F50)</f>
        <v>1.177914548770838</v>
      </c>
    </row>
    <row r="87" spans="1:6" ht="12.75">
      <c r="A87" t="s">
        <v>85</v>
      </c>
      <c r="B87">
        <f>B27+(7/0.017)*(B13*B51+B28*B50)</f>
        <v>-0.06582321235782265</v>
      </c>
      <c r="C87">
        <f>C27+(7/0.017)*(C13*C51+C28*C50)</f>
        <v>0.03760344076461108</v>
      </c>
      <c r="D87">
        <f>D27+(7/0.017)*(D13*D51+D28*D50)</f>
        <v>-0.2559294583685679</v>
      </c>
      <c r="E87">
        <f>E27+(7/0.017)*(E13*E51+E28*E50)</f>
        <v>0.07432686476476807</v>
      </c>
      <c r="F87">
        <f>F27+(7/0.017)*(F13*F51+F28*F50)</f>
        <v>0.1507559220958669</v>
      </c>
    </row>
    <row r="88" spans="1:6" ht="12.75">
      <c r="A88" t="s">
        <v>86</v>
      </c>
      <c r="B88">
        <f>B28+(8/0.017)*(B14*B51+B29*B50)</f>
        <v>0.0442709371313942</v>
      </c>
      <c r="C88">
        <f>C28+(8/0.017)*(C14*C51+C29*C50)</f>
        <v>0.18593312980877041</v>
      </c>
      <c r="D88">
        <f>D28+(8/0.017)*(D14*D51+D29*D50)</f>
        <v>0.10364630499128709</v>
      </c>
      <c r="E88">
        <f>E28+(8/0.017)*(E14*E51+E29*E50)</f>
        <v>0.18130767603483955</v>
      </c>
      <c r="F88">
        <f>F28+(8/0.017)*(F14*F51+F29*F50)</f>
        <v>0.12157914510676361</v>
      </c>
    </row>
    <row r="89" spans="1:6" ht="12.75">
      <c r="A89" t="s">
        <v>87</v>
      </c>
      <c r="B89">
        <f>B29+(9/0.017)*(B15*B51+B30*B50)</f>
        <v>0.1746715272338074</v>
      </c>
      <c r="C89">
        <f>C29+(9/0.017)*(C15*C51+C30*C50)</f>
        <v>-0.08350619132313368</v>
      </c>
      <c r="D89">
        <f>D29+(9/0.017)*(D15*D51+D30*D50)</f>
        <v>0.05112289859112587</v>
      </c>
      <c r="E89">
        <f>E29+(9/0.017)*(E15*E51+E30*E50)</f>
        <v>-0.009781413433102865</v>
      </c>
      <c r="F89">
        <f>F29+(9/0.017)*(F15*F51+F30*F50)</f>
        <v>-0.08328886021836371</v>
      </c>
    </row>
    <row r="90" spans="1:6" ht="12.75">
      <c r="A90" t="s">
        <v>88</v>
      </c>
      <c r="B90">
        <f>B30+(10/0.017)*(B16*B51+B31*B50)</f>
        <v>0.06204767359803182</v>
      </c>
      <c r="C90">
        <f>C30+(10/0.017)*(C16*C51+C31*C50)</f>
        <v>-0.026811884152592374</v>
      </c>
      <c r="D90">
        <f>D30+(10/0.017)*(D16*D51+D31*D50)</f>
        <v>0.1188764543548891</v>
      </c>
      <c r="E90">
        <f>E30+(10/0.017)*(E16*E51+E31*E50)</f>
        <v>0.07603345458746835</v>
      </c>
      <c r="F90">
        <f>F30+(10/0.017)*(F16*F51+F31*F50)</f>
        <v>0.21287119711618335</v>
      </c>
    </row>
    <row r="91" spans="1:6" ht="12.75">
      <c r="A91" t="s">
        <v>89</v>
      </c>
      <c r="B91">
        <f>B31+(11/0.017)*(B17*B51+B32*B50)</f>
        <v>-0.06539381007336066</v>
      </c>
      <c r="C91">
        <f>C31+(11/0.017)*(C17*C51+C32*C50)</f>
        <v>-0.03879106155066421</v>
      </c>
      <c r="D91">
        <f>D31+(11/0.017)*(D17*D51+D32*D50)</f>
        <v>-0.012158206627048914</v>
      </c>
      <c r="E91">
        <f>E31+(11/0.017)*(E17*E51+E32*E50)</f>
        <v>-0.009381561691836227</v>
      </c>
      <c r="F91">
        <f>F31+(11/0.017)*(F17*F51+F32*F50)</f>
        <v>-0.01775407824823296</v>
      </c>
    </row>
    <row r="92" spans="1:6" ht="12.75">
      <c r="A92" t="s">
        <v>90</v>
      </c>
      <c r="B92">
        <f>B32+(12/0.017)*(B18*B51+B33*B50)</f>
        <v>0.01836220930272499</v>
      </c>
      <c r="C92">
        <f>C32+(12/0.017)*(C18*C51+C33*C50)</f>
        <v>0.02881187392560538</v>
      </c>
      <c r="D92">
        <f>D32+(12/0.017)*(D18*D51+D33*D50)</f>
        <v>0.010973861059804762</v>
      </c>
      <c r="E92">
        <f>E32+(12/0.017)*(E18*E51+E33*E50)</f>
        <v>0.04370136067367806</v>
      </c>
      <c r="F92">
        <f>F32+(12/0.017)*(F18*F51+F33*F50)</f>
        <v>0.009866083765676319</v>
      </c>
    </row>
    <row r="93" spans="1:6" ht="12.75">
      <c r="A93" t="s">
        <v>91</v>
      </c>
      <c r="B93">
        <f>B33+(13/0.017)*(B19*B51+B34*B50)</f>
        <v>0.11822111366480983</v>
      </c>
      <c r="C93">
        <f>C33+(13/0.017)*(C19*C51+C34*C50)</f>
        <v>0.11004798302405439</v>
      </c>
      <c r="D93">
        <f>D33+(13/0.017)*(D19*D51+D34*D50)</f>
        <v>0.10147123634363553</v>
      </c>
      <c r="E93">
        <f>E33+(13/0.017)*(E19*E51+E34*E50)</f>
        <v>0.1053587662582473</v>
      </c>
      <c r="F93">
        <f>F33+(13/0.017)*(F19*F51+F34*F50)</f>
        <v>0.06644507204896119</v>
      </c>
    </row>
    <row r="94" spans="1:6" ht="12.75">
      <c r="A94" t="s">
        <v>92</v>
      </c>
      <c r="B94">
        <f>B34+(14/0.017)*(B20*B51+B35*B50)</f>
        <v>-0.03371166511359856</v>
      </c>
      <c r="C94">
        <f>C34+(14/0.017)*(C20*C51+C35*C50)</f>
        <v>-0.019162283309040844</v>
      </c>
      <c r="D94">
        <f>D34+(14/0.017)*(D20*D51+D35*D50)</f>
        <v>-0.0004983204371260007</v>
      </c>
      <c r="E94">
        <f>E34+(14/0.017)*(E20*E51+E35*E50)</f>
        <v>0.011349112857610193</v>
      </c>
      <c r="F94">
        <f>F34+(14/0.017)*(F20*F51+F35*F50)</f>
        <v>-0.009613162913100989</v>
      </c>
    </row>
    <row r="95" spans="1:6" ht="12.75">
      <c r="A95" t="s">
        <v>93</v>
      </c>
      <c r="B95" s="52">
        <f>B35</f>
        <v>-0.006377853</v>
      </c>
      <c r="C95" s="52">
        <f>C35</f>
        <v>-0.009499144</v>
      </c>
      <c r="D95" s="52">
        <f>D35</f>
        <v>0.001968333</v>
      </c>
      <c r="E95" s="52">
        <f>E35</f>
        <v>-0.005824011</v>
      </c>
      <c r="F95" s="52">
        <f>F35</f>
        <v>-0.00252425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66</v>
      </c>
      <c r="B103">
        <f>B63*10000/B62</f>
        <v>-0.9141629615040163</v>
      </c>
      <c r="C103">
        <f>C63*10000/C62</f>
        <v>-1.4457973383469698</v>
      </c>
      <c r="D103">
        <f>D63*10000/D62</f>
        <v>-0.25395713134519504</v>
      </c>
      <c r="E103">
        <f>E63*10000/E62</f>
        <v>-1.5804544946968877</v>
      </c>
      <c r="F103">
        <f>F63*10000/F62</f>
        <v>-6.070956113487564</v>
      </c>
      <c r="G103">
        <f>AVERAGE(C103:E103)</f>
        <v>-1.093402988129684</v>
      </c>
      <c r="H103">
        <f>STDEV(C103:E103)</f>
        <v>0.7300925607712664</v>
      </c>
      <c r="I103">
        <f>(B103*B4+C103*C4+D103*D4+E103*E4+F103*F4)/SUM(B4:F4)</f>
        <v>-1.7310495522934004</v>
      </c>
      <c r="K103">
        <f>(LN(H103)+LN(H123))/2-LN(K114*K115^3)</f>
        <v>-4.174570472695323</v>
      </c>
    </row>
    <row r="104" spans="1:11" ht="12.75">
      <c r="A104" t="s">
        <v>67</v>
      </c>
      <c r="B104">
        <f>B64*10000/B62</f>
        <v>-0.6040625154304913</v>
      </c>
      <c r="C104">
        <f>C64*10000/C62</f>
        <v>-0.27733730292345127</v>
      </c>
      <c r="D104">
        <f>D64*10000/D62</f>
        <v>0.3140428401235138</v>
      </c>
      <c r="E104">
        <f>E64*10000/E62</f>
        <v>0.20860546276910638</v>
      </c>
      <c r="F104">
        <f>F64*10000/F62</f>
        <v>-0.37444489631605743</v>
      </c>
      <c r="G104">
        <f>AVERAGE(C104:E104)</f>
        <v>0.0817703333230563</v>
      </c>
      <c r="H104">
        <f>STDEV(C104:E104)</f>
        <v>0.31543300547621744</v>
      </c>
      <c r="I104">
        <f>(B104*B4+C104*C4+D104*D4+E104*E4+F104*F4)/SUM(B4:F4)</f>
        <v>-0.0785347049712525</v>
      </c>
      <c r="K104">
        <f>(LN(H104)+LN(H124))/2-LN(K114*K115^4)</f>
        <v>-3.662869683776747</v>
      </c>
    </row>
    <row r="105" spans="1:11" ht="12.75">
      <c r="A105" t="s">
        <v>68</v>
      </c>
      <c r="B105">
        <f>B65*10000/B62</f>
        <v>0.2729810744999745</v>
      </c>
      <c r="C105">
        <f>C65*10000/C62</f>
        <v>0.0071269179123485266</v>
      </c>
      <c r="D105">
        <f>D65*10000/D62</f>
        <v>-0.46749080391471187</v>
      </c>
      <c r="E105">
        <f>E65*10000/E62</f>
        <v>0.0204590482130123</v>
      </c>
      <c r="F105">
        <f>F65*10000/F62</f>
        <v>-0.7721335102350315</v>
      </c>
      <c r="G105">
        <f>AVERAGE(C105:E105)</f>
        <v>-0.14663494592978368</v>
      </c>
      <c r="H105">
        <f>STDEV(C105:E105)</f>
        <v>0.27794927167924327</v>
      </c>
      <c r="I105">
        <f>(B105*B4+C105*C4+D105*D4+E105*E4+F105*F4)/SUM(B4:F4)</f>
        <v>-0.16914483059086705</v>
      </c>
      <c r="K105">
        <f>(LN(H105)+LN(H125))/2-LN(K114*K115^5)</f>
        <v>-3.6386606075475756</v>
      </c>
    </row>
    <row r="106" spans="1:11" ht="12.75">
      <c r="A106" t="s">
        <v>69</v>
      </c>
      <c r="B106">
        <f>B66*10000/B62</f>
        <v>1.3049643891890228</v>
      </c>
      <c r="C106">
        <f>C66*10000/C62</f>
        <v>0.34144920359112074</v>
      </c>
      <c r="D106">
        <f>D66*10000/D62</f>
        <v>0.34756184262558265</v>
      </c>
      <c r="E106">
        <f>E66*10000/E62</f>
        <v>0.16754966982612893</v>
      </c>
      <c r="F106">
        <f>F66*10000/F62</f>
        <v>13.75882363081893</v>
      </c>
      <c r="G106">
        <f>AVERAGE(C106:E106)</f>
        <v>0.2855202386809441</v>
      </c>
      <c r="H106">
        <f>STDEV(C106:E106)</f>
        <v>0.1022112147757667</v>
      </c>
      <c r="I106">
        <f>(B106*B4+C106*C4+D106*D4+E106*E4+F106*F4)/SUM(B4:F4)</f>
        <v>2.2295809815719054</v>
      </c>
      <c r="K106">
        <f>(LN(H106)+LN(H126))/2-LN(K114*K115^6)</f>
        <v>-3.292010810498815</v>
      </c>
    </row>
    <row r="107" spans="1:11" ht="12.75">
      <c r="A107" t="s">
        <v>70</v>
      </c>
      <c r="B107">
        <f>B67*10000/B62</f>
        <v>-0.32627246088813444</v>
      </c>
      <c r="C107">
        <f>C67*10000/C62</f>
        <v>-0.4543895400754338</v>
      </c>
      <c r="D107">
        <f>D67*10000/D62</f>
        <v>-0.14667581324311693</v>
      </c>
      <c r="E107">
        <f>E67*10000/E62</f>
        <v>-0.22698556076412463</v>
      </c>
      <c r="F107">
        <f>F67*10000/F62</f>
        <v>-0.7251394446452799</v>
      </c>
      <c r="G107">
        <f>AVERAGE(C107:E107)</f>
        <v>-0.27601697136089176</v>
      </c>
      <c r="H107">
        <f>STDEV(C107:E107)</f>
        <v>0.159608877695102</v>
      </c>
      <c r="I107">
        <f>(B107*B4+C107*C4+D107*D4+E107*E4+F107*F4)/SUM(B4:F4)</f>
        <v>-0.3431893485341913</v>
      </c>
      <c r="K107">
        <f>(LN(H107)+LN(H127))/2-LN(K114*K115^7)</f>
        <v>-3.2854264114847487</v>
      </c>
    </row>
    <row r="108" spans="1:9" ht="12.75">
      <c r="A108" t="s">
        <v>71</v>
      </c>
      <c r="B108">
        <f>B68*10000/B62</f>
        <v>-0.10010894465665418</v>
      </c>
      <c r="C108">
        <f>C68*10000/C62</f>
        <v>-0.024833351762569022</v>
      </c>
      <c r="D108">
        <f>D68*10000/D62</f>
        <v>0.0017340723604590755</v>
      </c>
      <c r="E108">
        <f>E68*10000/E62</f>
        <v>0.01426361952071567</v>
      </c>
      <c r="F108">
        <f>F68*10000/F62</f>
        <v>-0.21486742076512474</v>
      </c>
      <c r="G108">
        <f>AVERAGE(C108:E108)</f>
        <v>-0.0029452199604647587</v>
      </c>
      <c r="H108">
        <f>STDEV(C108:E108)</f>
        <v>0.01996409585606094</v>
      </c>
      <c r="I108">
        <f>(B108*B4+C108*C4+D108*D4+E108*E4+F108*F4)/SUM(B4:F4)</f>
        <v>-0.045290263042010004</v>
      </c>
    </row>
    <row r="109" spans="1:9" ht="12.75">
      <c r="A109" t="s">
        <v>72</v>
      </c>
      <c r="B109">
        <f>B69*10000/B62</f>
        <v>0.04927869190381356</v>
      </c>
      <c r="C109">
        <f>C69*10000/C62</f>
        <v>0.15187325885718947</v>
      </c>
      <c r="D109">
        <f>D69*10000/D62</f>
        <v>0.02602701936321098</v>
      </c>
      <c r="E109">
        <f>E69*10000/E62</f>
        <v>0.1177514117926537</v>
      </c>
      <c r="F109">
        <f>F69*10000/F62</f>
        <v>0.1793893954905732</v>
      </c>
      <c r="G109">
        <f>AVERAGE(C109:E109)</f>
        <v>0.09855056333768471</v>
      </c>
      <c r="H109">
        <f>STDEV(C109:E109)</f>
        <v>0.06508320393724454</v>
      </c>
      <c r="I109">
        <f>(B109*B4+C109*C4+D109*D4+E109*E4+F109*F4)/SUM(B4:F4)</f>
        <v>0.10218622852873104</v>
      </c>
    </row>
    <row r="110" spans="1:11" ht="12.75">
      <c r="A110" t="s">
        <v>73</v>
      </c>
      <c r="B110">
        <f>B70*10000/B62</f>
        <v>-0.35462018995418787</v>
      </c>
      <c r="C110">
        <f>C70*10000/C62</f>
        <v>-0.17492030575488066</v>
      </c>
      <c r="D110">
        <f>D70*10000/D62</f>
        <v>-0.11315744070021948</v>
      </c>
      <c r="E110">
        <f>E70*10000/E62</f>
        <v>-0.19679938372499362</v>
      </c>
      <c r="F110">
        <f>F70*10000/F62</f>
        <v>-0.40634346632454793</v>
      </c>
      <c r="G110">
        <f>AVERAGE(C110:E110)</f>
        <v>-0.16162571006003126</v>
      </c>
      <c r="H110">
        <f>STDEV(C110:E110)</f>
        <v>0.0433768759162878</v>
      </c>
      <c r="I110">
        <f>(B110*B4+C110*C4+D110*D4+E110*E4+F110*F4)/SUM(B4:F4)</f>
        <v>-0.22224448023178953</v>
      </c>
      <c r="K110">
        <f>EXP(AVERAGE(K103:K107))</f>
        <v>0.027032711825984487</v>
      </c>
    </row>
    <row r="111" spans="1:9" ht="12.75">
      <c r="A111" t="s">
        <v>74</v>
      </c>
      <c r="B111">
        <f>B71*10000/B62</f>
        <v>-0.025040584584054268</v>
      </c>
      <c r="C111">
        <f>C71*10000/C62</f>
        <v>-0.07579082387210873</v>
      </c>
      <c r="D111">
        <f>D71*10000/D62</f>
        <v>-0.02260193372372795</v>
      </c>
      <c r="E111">
        <f>E71*10000/E62</f>
        <v>-0.05429432559197582</v>
      </c>
      <c r="F111">
        <f>F71*10000/F62</f>
        <v>-0.10189559095051198</v>
      </c>
      <c r="G111">
        <f>AVERAGE(C111:E111)</f>
        <v>-0.050895694395937496</v>
      </c>
      <c r="H111">
        <f>STDEV(C111:E111)</f>
        <v>0.02675682210781288</v>
      </c>
      <c r="I111">
        <f>(B111*B4+C111*C4+D111*D4+E111*E4+F111*F4)/SUM(B4:F4)</f>
        <v>-0.053946744832217244</v>
      </c>
    </row>
    <row r="112" spans="1:9" ht="12.75">
      <c r="A112" t="s">
        <v>75</v>
      </c>
      <c r="B112">
        <f>B72*10000/B62</f>
        <v>-0.07173669301820908</v>
      </c>
      <c r="C112">
        <f>C72*10000/C62</f>
        <v>-0.04145657639837501</v>
      </c>
      <c r="D112">
        <f>D72*10000/D62</f>
        <v>-0.023173372065158824</v>
      </c>
      <c r="E112">
        <f>E72*10000/E62</f>
        <v>-0.02853366100031003</v>
      </c>
      <c r="F112">
        <f>F72*10000/F62</f>
        <v>-0.06332632416185159</v>
      </c>
      <c r="G112">
        <f>AVERAGE(C112:E112)</f>
        <v>-0.031054536487947954</v>
      </c>
      <c r="H112">
        <f>STDEV(C112:E112)</f>
        <v>0.009398670123515569</v>
      </c>
      <c r="I112">
        <f>(B112*B4+C112*C4+D112*D4+E112*E4+F112*F4)/SUM(B4:F4)</f>
        <v>-0.04125770147754466</v>
      </c>
    </row>
    <row r="113" spans="1:9" ht="12.75">
      <c r="A113" t="s">
        <v>76</v>
      </c>
      <c r="B113">
        <f>B73*10000/B62</f>
        <v>0.016275888550574054</v>
      </c>
      <c r="C113">
        <f>C73*10000/C62</f>
        <v>0.03826246650412167</v>
      </c>
      <c r="D113">
        <f>D73*10000/D62</f>
        <v>0.03630342698923964</v>
      </c>
      <c r="E113">
        <f>E73*10000/E62</f>
        <v>0.04134104411913743</v>
      </c>
      <c r="F113">
        <f>F73*10000/F62</f>
        <v>0.026888072399111167</v>
      </c>
      <c r="G113">
        <f>AVERAGE(C113:E113)</f>
        <v>0.038635645870832916</v>
      </c>
      <c r="H113">
        <f>STDEV(C113:E113)</f>
        <v>0.002539457366577327</v>
      </c>
      <c r="I113">
        <f>(B113*B4+C113*C4+D113*D4+E113*E4+F113*F4)/SUM(B4:F4)</f>
        <v>0.03382672187264957</v>
      </c>
    </row>
    <row r="114" spans="1:11" ht="12.75">
      <c r="A114" t="s">
        <v>77</v>
      </c>
      <c r="B114">
        <f>B74*10000/B62</f>
        <v>-0.21461589276035295</v>
      </c>
      <c r="C114">
        <f>C74*10000/C62</f>
        <v>-0.20034305599421381</v>
      </c>
      <c r="D114">
        <f>D74*10000/D62</f>
        <v>-0.19500433060117509</v>
      </c>
      <c r="E114">
        <f>E74*10000/E62</f>
        <v>-0.19490137946924088</v>
      </c>
      <c r="F114">
        <f>F74*10000/F62</f>
        <v>-0.16435788589862838</v>
      </c>
      <c r="G114">
        <f>AVERAGE(C114:E114)</f>
        <v>-0.19674958868820994</v>
      </c>
      <c r="H114">
        <f>STDEV(C114:E114)</f>
        <v>0.0031124596693546587</v>
      </c>
      <c r="I114">
        <f>(B114*B4+C114*C4+D114*D4+E114*E4+F114*F4)/SUM(B4:F4)</f>
        <v>-0.19502258598433483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0.0007664663600613267</v>
      </c>
      <c r="C115">
        <f>C75*10000/C62</f>
        <v>0.0007452510326664594</v>
      </c>
      <c r="D115">
        <f>D75*10000/D62</f>
        <v>0.0017063353606050098</v>
      </c>
      <c r="E115">
        <f>E75*10000/E62</f>
        <v>0.0008307947299008469</v>
      </c>
      <c r="F115">
        <f>F75*10000/F62</f>
        <v>-0.005423962012488361</v>
      </c>
      <c r="G115">
        <f>AVERAGE(C115:E115)</f>
        <v>0.0010941270410574388</v>
      </c>
      <c r="H115">
        <f>STDEV(C115:E115)</f>
        <v>0.0005319104256607291</v>
      </c>
      <c r="I115">
        <f>(B115*B4+C115*C4+D115*D4+E115*E4+F115*F4)/SUM(B4:F4)</f>
        <v>0.00017759857462610758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165.9790951644389</v>
      </c>
      <c r="C122">
        <f>C82*10000/C62</f>
        <v>71.40472329956911</v>
      </c>
      <c r="D122">
        <f>D82*10000/D62</f>
        <v>7.689578573804533</v>
      </c>
      <c r="E122">
        <f>E82*10000/E62</f>
        <v>-77.11278060770863</v>
      </c>
      <c r="F122">
        <f>F82*10000/F62</f>
        <v>-186.3720437405764</v>
      </c>
      <c r="G122">
        <f>AVERAGE(C122:E122)</f>
        <v>0.6605070885550077</v>
      </c>
      <c r="H122">
        <f>STDEV(C122:E122)</f>
        <v>74.50783936050371</v>
      </c>
      <c r="I122">
        <f>(B122*B4+C122*C4+D122*D4+E122*E4+F122*F4)/SUM(B4:F4)</f>
        <v>-0.29756410987361925</v>
      </c>
    </row>
    <row r="123" spans="1:9" ht="12.75">
      <c r="A123" t="s">
        <v>81</v>
      </c>
      <c r="B123">
        <f>B83*10000/B62</f>
        <v>2.7454196817264145</v>
      </c>
      <c r="C123">
        <f>C83*10000/C62</f>
        <v>0.5348214698668896</v>
      </c>
      <c r="D123">
        <f>D83*10000/D62</f>
        <v>1.4554880127099434</v>
      </c>
      <c r="E123">
        <f>E83*10000/E62</f>
        <v>-0.04726964994648415</v>
      </c>
      <c r="F123">
        <f>F83*10000/F62</f>
        <v>4.495181257862214</v>
      </c>
      <c r="G123">
        <f>AVERAGE(C123:E123)</f>
        <v>0.6476799442101163</v>
      </c>
      <c r="H123">
        <f>STDEV(C123:E123)</f>
        <v>0.7577089973013802</v>
      </c>
      <c r="I123">
        <f>(B123*B4+C123*C4+D123*D4+E123*E4+F123*F4)/SUM(B4:F4)</f>
        <v>1.4648068208464475</v>
      </c>
    </row>
    <row r="124" spans="1:9" ht="12.75">
      <c r="A124" t="s">
        <v>82</v>
      </c>
      <c r="B124">
        <f>B84*10000/B62</f>
        <v>0.4468511542023364</v>
      </c>
      <c r="C124">
        <f>C84*10000/C62</f>
        <v>1.020681234106811</v>
      </c>
      <c r="D124">
        <f>D84*10000/D62</f>
        <v>3.8200520996460114</v>
      </c>
      <c r="E124">
        <f>E84*10000/E62</f>
        <v>1.5074948520355511</v>
      </c>
      <c r="F124">
        <f>F84*10000/F62</f>
        <v>1.7923241639537895</v>
      </c>
      <c r="G124">
        <f>AVERAGE(C124:E124)</f>
        <v>2.116076061929458</v>
      </c>
      <c r="H124">
        <f>STDEV(C124:E124)</f>
        <v>1.4956261656859215</v>
      </c>
      <c r="I124">
        <f>(B124*B4+C124*C4+D124*D4+E124*E4+F124*F4)/SUM(B4:F4)</f>
        <v>1.8307107649053826</v>
      </c>
    </row>
    <row r="125" spans="1:9" ht="12.75">
      <c r="A125" t="s">
        <v>83</v>
      </c>
      <c r="B125">
        <f>B85*10000/B62</f>
        <v>-0.06229428896893168</v>
      </c>
      <c r="C125">
        <f>C85*10000/C62</f>
        <v>-0.9996068760307197</v>
      </c>
      <c r="D125">
        <f>D85*10000/D62</f>
        <v>0.005264078765716641</v>
      </c>
      <c r="E125">
        <f>E85*10000/E62</f>
        <v>-0.12704921321130952</v>
      </c>
      <c r="F125">
        <f>F85*10000/F62</f>
        <v>-1.7790737048979732</v>
      </c>
      <c r="G125">
        <f>AVERAGE(C125:E125)</f>
        <v>-0.37379733682543753</v>
      </c>
      <c r="H125">
        <f>STDEV(C125:E125)</f>
        <v>0.5459898225504713</v>
      </c>
      <c r="I125">
        <f>(B125*B4+C125*C4+D125*D4+E125*E4+F125*F4)/SUM(B4:F4)</f>
        <v>-0.5159891826567511</v>
      </c>
    </row>
    <row r="126" spans="1:9" ht="12.75">
      <c r="A126" t="s">
        <v>84</v>
      </c>
      <c r="B126">
        <f>B86*10000/B62</f>
        <v>1.1013786882780852</v>
      </c>
      <c r="C126">
        <f>C86*10000/C62</f>
        <v>-0.5411061062222362</v>
      </c>
      <c r="D126">
        <f>D86*10000/D62</f>
        <v>0.8508806239480733</v>
      </c>
      <c r="E126">
        <f>E86*10000/E62</f>
        <v>1.170863057726879</v>
      </c>
      <c r="F126">
        <f>F86*10000/F62</f>
        <v>1.1779095566249527</v>
      </c>
      <c r="G126">
        <f>AVERAGE(C126:E126)</f>
        <v>0.4935458584842387</v>
      </c>
      <c r="H126">
        <f>STDEV(C126:E126)</f>
        <v>0.9102064082036438</v>
      </c>
      <c r="I126">
        <f>(B126*B4+C126*C4+D126*D4+E126*E4+F126*F4)/SUM(B4:F4)</f>
        <v>0.6729163678167971</v>
      </c>
    </row>
    <row r="127" spans="1:9" ht="12.75">
      <c r="A127" t="s">
        <v>85</v>
      </c>
      <c r="B127">
        <f>B87*10000/B62</f>
        <v>-0.06582382726105195</v>
      </c>
      <c r="C127">
        <f>C87*10000/C62</f>
        <v>0.03760335663545861</v>
      </c>
      <c r="D127">
        <f>D87*10000/D62</f>
        <v>-0.25592891250494487</v>
      </c>
      <c r="E127">
        <f>E87*10000/E62</f>
        <v>0.07432699269074783</v>
      </c>
      <c r="F127">
        <f>F87*10000/F62</f>
        <v>0.15075528317383563</v>
      </c>
      <c r="G127">
        <f>AVERAGE(C127:E127)</f>
        <v>-0.04799952105957948</v>
      </c>
      <c r="H127">
        <f>STDEV(C127:E127)</f>
        <v>0.18100588452149927</v>
      </c>
      <c r="I127">
        <f>(B127*B4+C127*C4+D127*D4+E127*E4+F127*F4)/SUM(B4:F4)</f>
        <v>-0.024074095032872646</v>
      </c>
    </row>
    <row r="128" spans="1:9" ht="12.75">
      <c r="A128" t="s">
        <v>86</v>
      </c>
      <c r="B128">
        <f>B88*10000/B62</f>
        <v>0.044271350698906795</v>
      </c>
      <c r="C128">
        <f>C88*10000/C62</f>
        <v>0.18593271382565002</v>
      </c>
      <c r="D128">
        <f>D88*10000/D62</f>
        <v>0.1036460839274521</v>
      </c>
      <c r="E128">
        <f>E88*10000/E62</f>
        <v>0.18130798808839066</v>
      </c>
      <c r="F128">
        <f>F88*10000/F62</f>
        <v>0.12157862983948076</v>
      </c>
      <c r="G128">
        <f>AVERAGE(C128:E128)</f>
        <v>0.15696226194716426</v>
      </c>
      <c r="H128">
        <f>STDEV(C128:E128)</f>
        <v>0.04623103017463962</v>
      </c>
      <c r="I128">
        <f>(B128*B4+C128*C4+D128*D4+E128*E4+F128*F4)/SUM(B4:F4)</f>
        <v>0.13590441986177781</v>
      </c>
    </row>
    <row r="129" spans="1:9" ht="12.75">
      <c r="A129" t="s">
        <v>87</v>
      </c>
      <c r="B129">
        <f>B89*10000/B62</f>
        <v>0.17467315896951757</v>
      </c>
      <c r="C129">
        <f>C89*10000/C62</f>
        <v>-0.08350600449700928</v>
      </c>
      <c r="D129">
        <f>D89*10000/D62</f>
        <v>0.05112278955275716</v>
      </c>
      <c r="E129">
        <f>E89*10000/E62</f>
        <v>-0.009781430268158411</v>
      </c>
      <c r="F129">
        <f>F89*10000/F62</f>
        <v>-0.08328850722999008</v>
      </c>
      <c r="G129">
        <f>AVERAGE(C129:E129)</f>
        <v>-0.014054881737470175</v>
      </c>
      <c r="H129">
        <f>STDEV(C129:E129)</f>
        <v>0.06741605771193558</v>
      </c>
      <c r="I129">
        <f>(B129*B4+C129*C4+D129*D4+E129*E4+F129*F4)/SUM(B4:F4)</f>
        <v>0.004083008142443418</v>
      </c>
    </row>
    <row r="130" spans="1:9" ht="12.75">
      <c r="A130" t="s">
        <v>88</v>
      </c>
      <c r="B130">
        <f>B90*10000/B62</f>
        <v>0.06204825323116578</v>
      </c>
      <c r="C130">
        <f>C90*10000/C62</f>
        <v>-0.026811824167095197</v>
      </c>
      <c r="D130">
        <f>D90*10000/D62</f>
        <v>0.11887620080716356</v>
      </c>
      <c r="E130">
        <f>E90*10000/E62</f>
        <v>0.07603358545070606</v>
      </c>
      <c r="F130">
        <f>F90*10000/F62</f>
        <v>0.21287029494202145</v>
      </c>
      <c r="G130">
        <f>AVERAGE(C130:E130)</f>
        <v>0.056032654030258144</v>
      </c>
      <c r="H130">
        <f>STDEV(C130:E130)</f>
        <v>0.07487508329537373</v>
      </c>
      <c r="I130">
        <f>(B130*B4+C130*C4+D130*D4+E130*E4+F130*F4)/SUM(B4:F4)</f>
        <v>0.07781010533470652</v>
      </c>
    </row>
    <row r="131" spans="1:9" ht="12.75">
      <c r="A131" t="s">
        <v>89</v>
      </c>
      <c r="B131">
        <f>B91*10000/B62</f>
        <v>-0.06539442096522614</v>
      </c>
      <c r="C131">
        <f>C91*10000/C62</f>
        <v>-0.038790974764480145</v>
      </c>
      <c r="D131">
        <f>D91*10000/D62</f>
        <v>-0.01215818069520519</v>
      </c>
      <c r="E131">
        <f>E91*10000/E62</f>
        <v>-0.009381577838696111</v>
      </c>
      <c r="F131">
        <f>F91*10000/F62</f>
        <v>-0.01775400300427849</v>
      </c>
      <c r="G131">
        <f>AVERAGE(C131:E131)</f>
        <v>-0.020110244432793814</v>
      </c>
      <c r="H131">
        <f>STDEV(C131:E131)</f>
        <v>0.016237445770489363</v>
      </c>
      <c r="I131">
        <f>(B131*B4+C131*C4+D131*D4+E131*E4+F131*F4)/SUM(B4:F4)</f>
        <v>-0.026364385257249722</v>
      </c>
    </row>
    <row r="132" spans="1:9" ht="12.75">
      <c r="A132" t="s">
        <v>90</v>
      </c>
      <c r="B132">
        <f>B92*10000/B62</f>
        <v>0.018362380837680405</v>
      </c>
      <c r="C132">
        <f>C92*10000/C62</f>
        <v>0.028811809465585626</v>
      </c>
      <c r="D132">
        <f>D92*10000/D62</f>
        <v>0.010973837654013201</v>
      </c>
      <c r="E132">
        <f>E92*10000/E62</f>
        <v>0.04370143588927337</v>
      </c>
      <c r="F132">
        <f>F92*10000/F62</f>
        <v>0.00986604195200696</v>
      </c>
      <c r="G132">
        <f>AVERAGE(C132:E132)</f>
        <v>0.027829027669624067</v>
      </c>
      <c r="H132">
        <f>STDEV(C132:E132)</f>
        <v>0.0163859182411608</v>
      </c>
      <c r="I132">
        <f>(B132*B4+C132*C4+D132*D4+E132*E4+F132*F4)/SUM(B4:F4)</f>
        <v>0.024062360822699844</v>
      </c>
    </row>
    <row r="133" spans="1:9" ht="12.75">
      <c r="A133" t="s">
        <v>91</v>
      </c>
      <c r="B133">
        <f>B93*10000/B62</f>
        <v>0.11822221805552488</v>
      </c>
      <c r="C133">
        <f>C93*10000/C62</f>
        <v>0.11004773681670328</v>
      </c>
      <c r="D133">
        <f>D93*10000/D62</f>
        <v>0.10147101991893376</v>
      </c>
      <c r="E133">
        <f>E93*10000/E62</f>
        <v>0.10535894759407308</v>
      </c>
      <c r="F133">
        <f>F93*10000/F62</f>
        <v>0.06644479044662137</v>
      </c>
      <c r="G133">
        <f>AVERAGE(C133:E133)</f>
        <v>0.10562590144323669</v>
      </c>
      <c r="H133">
        <f>STDEV(C133:E133)</f>
        <v>0.00429458571393244</v>
      </c>
      <c r="I133">
        <f>(B133*B4+C133*C4+D133*D4+E133*E4+F133*F4)/SUM(B4:F4)</f>
        <v>0.10222958582009553</v>
      </c>
    </row>
    <row r="134" spans="1:9" ht="12.75">
      <c r="A134" t="s">
        <v>92</v>
      </c>
      <c r="B134">
        <f>B94*10000/B62</f>
        <v>-0.03371198003915447</v>
      </c>
      <c r="C134">
        <f>C94*10000/C62</f>
        <v>-0.019162240437787005</v>
      </c>
      <c r="D134">
        <f>D94*10000/D62</f>
        <v>-0.0004983193742745377</v>
      </c>
      <c r="E134">
        <f>E94*10000/E62</f>
        <v>0.011349132390875672</v>
      </c>
      <c r="F134">
        <f>F94*10000/F62</f>
        <v>-0.009613122171341129</v>
      </c>
      <c r="G134">
        <f>AVERAGE(C134:E134)</f>
        <v>-0.0027704758070619573</v>
      </c>
      <c r="H134">
        <f>STDEV(C134:E134)</f>
        <v>0.015382067127460689</v>
      </c>
      <c r="I134">
        <f>(B134*B4+C134*C4+D134*D4+E134*E4+F134*F4)/SUM(B4:F4)</f>
        <v>-0.00817043540061716</v>
      </c>
    </row>
    <row r="135" spans="1:9" ht="12.75">
      <c r="A135" t="s">
        <v>93</v>
      </c>
      <c r="B135">
        <f>B95*10000/B62</f>
        <v>-0.006377912580234163</v>
      </c>
      <c r="C135">
        <f>C95*10000/C62</f>
        <v>-0.009499122747824197</v>
      </c>
      <c r="D135">
        <f>D95*10000/D62</f>
        <v>0.001968328801806523</v>
      </c>
      <c r="E135">
        <f>E95*10000/E62</f>
        <v>-0.005824021023863048</v>
      </c>
      <c r="F135">
        <f>F95*10000/F62</f>
        <v>-0.0025242393019198513</v>
      </c>
      <c r="G135">
        <f>AVERAGE(C135:E135)</f>
        <v>-0.004451604989960241</v>
      </c>
      <c r="H135">
        <f>STDEV(C135:E135)</f>
        <v>0.00585561743869655</v>
      </c>
      <c r="I135">
        <f>(B135*B4+C135*C4+D135*D4+E135*E4+F135*F4)/SUM(B4:F4)</f>
        <v>-0.004474447486167074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2004-10-12T09:17:23Z</cp:lastPrinted>
  <dcterms:created xsi:type="dcterms:W3CDTF">2004-10-12T09:17:23Z</dcterms:created>
  <dcterms:modified xsi:type="dcterms:W3CDTF">2004-10-12T11:07:54Z</dcterms:modified>
  <cp:category/>
  <cp:version/>
  <cp:contentType/>
  <cp:contentStatus/>
</cp:coreProperties>
</file>