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<sst xmlns="http://schemas.openxmlformats.org/spreadsheetml/2006/main" count="204" uniqueCount="98">
  <si>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02/11/2004       12:37:06</t>
  </si>
  <si>
    <t>LISSNER</t>
  </si>
  <si>
    <t>HCMQAP351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</si>
  <si>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</si>
  <si>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</si>
  <si>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</si>
  <si>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</si>
  <si>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</si>
  <si>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</si>
  <si>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</si>
  <si>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</si>
  <si>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</si>
  <si>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</si>
  <si>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</si>
  <si>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</si>
  <si>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</si>
  <si>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</si>
  <si>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</si>
  <si>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</si>
  <si>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</si>
  <si>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</si>
  <si>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</si>
  <si>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</si>
  <si>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</si>
  <si>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</si>
  <si>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</si>
  <si>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</si>
  <si>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</si>
  <si>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</si>
  <si>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</si>
  <si>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</si>
  <si>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</si>
  <si>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</si>
  <si>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</si>
  <si>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</si>
  <si>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</si>
  <si>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</si>
  <si>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</si>
  <si>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</si>
  <si>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</si>
  <si>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</si>
  <si>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</si>
  <si>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</si>
  <si>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</si>
  <si>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</si>
  <si>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</si>
  <si>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</si>
  <si>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-0.003764*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</si>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</sst>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858667"/>
        <c:axId val="43728004"/>
      </c:lineChart>
      <c:catAx>
        <c:axId val="48586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728004"/>
        <c:crosses val="autoZero"/>
        <c:auto val="1"/>
        <c:lblOffset val="100"/>
        <c:noMultiLvlLbl val="0"/>
      </c:catAx>
      <c:valAx>
        <c:axId val="43728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5866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-0.002268</v>
      </c>
      <c r="C4" s="13">
        <v>-0.003761</v>
      </c>
      <c r="D4" s="13">
        <v>-0.003767</v>
      </c>
      <c r="E4" s="13">
        <v>-0.003765</v>
      </c>
      <c r="F4" s="24">
        <v>-0.002088</v>
      </c>
      <c r="G4" s="34">
        <v>-0.011735</v>
      </c>
    </row>
    <row r="5" spans="1:7" ht="12.75" thickBot="1">
      <c r="A5" s="44" t="s">
        <v>13</v>
      </c>
      <c r="B5" s="45">
        <v>7.4578</v>
      </c>
      <c r="C5" s="46">
        <v>3.659866</v>
      </c>
      <c r="D5" s="46">
        <v>-0.976887</v>
      </c>
      <c r="E5" s="46">
        <v>-3.034497</v>
      </c>
      <c r="F5" s="47">
        <v>-7.437956</v>
      </c>
      <c r="G5" s="48">
        <v>6.146019</v>
      </c>
    </row>
    <row r="6" spans="1:7" ht="12.75" thickTop="1">
      <c r="A6" s="6" t="s">
        <v>14</v>
      </c>
      <c r="B6" s="39">
        <v>49.955</v>
      </c>
      <c r="C6" s="40">
        <v>2.92421</v>
      </c>
      <c r="D6" s="40">
        <v>-23.93623</v>
      </c>
      <c r="E6" s="40">
        <v>-55.5316</v>
      </c>
      <c r="F6" s="41">
        <v>83.81198</v>
      </c>
      <c r="G6" s="42">
        <v>0.0001147234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-1.105433</v>
      </c>
      <c r="C8" s="14">
        <v>1.599418</v>
      </c>
      <c r="D8" s="14">
        <v>-0.07505928</v>
      </c>
      <c r="E8" s="14">
        <v>3.20814</v>
      </c>
      <c r="F8" s="25">
        <v>-0.601249</v>
      </c>
      <c r="G8" s="35">
        <v>0.8978951</v>
      </c>
    </row>
    <row r="9" spans="1:7" ht="12">
      <c r="A9" s="20" t="s">
        <v>17</v>
      </c>
      <c r="B9" s="29">
        <v>0.098843</v>
      </c>
      <c r="C9" s="14">
        <v>0.2060434</v>
      </c>
      <c r="D9" s="14">
        <v>-0.02492542</v>
      </c>
      <c r="E9" s="14">
        <v>-0.2124227</v>
      </c>
      <c r="F9" s="25">
        <v>-0.7924959</v>
      </c>
      <c r="G9" s="35">
        <v>-0.09899293</v>
      </c>
    </row>
    <row r="10" spans="1:7" ht="12">
      <c r="A10" s="20" t="s">
        <v>18</v>
      </c>
      <c r="B10" s="29">
        <v>0.7606538</v>
      </c>
      <c r="C10" s="14">
        <v>-0.5234225</v>
      </c>
      <c r="D10" s="14">
        <v>0.1072796</v>
      </c>
      <c r="E10" s="14">
        <v>-0.00690896</v>
      </c>
      <c r="F10" s="25">
        <v>0.2430912</v>
      </c>
      <c r="G10" s="35">
        <v>0.04102679</v>
      </c>
    </row>
    <row r="11" spans="1:7" ht="12">
      <c r="A11" s="21" t="s">
        <v>19</v>
      </c>
      <c r="B11" s="31">
        <v>1.588799</v>
      </c>
      <c r="C11" s="16">
        <v>1.39526</v>
      </c>
      <c r="D11" s="16">
        <v>0.3553702</v>
      </c>
      <c r="E11" s="16">
        <v>0.244989</v>
      </c>
      <c r="F11" s="27">
        <v>12.33041</v>
      </c>
      <c r="G11" s="37">
        <v>2.355115</v>
      </c>
    </row>
    <row r="12" spans="1:7" ht="12">
      <c r="A12" s="20" t="s">
        <v>20</v>
      </c>
      <c r="B12" s="29">
        <v>-0.1431114</v>
      </c>
      <c r="C12" s="14">
        <v>0.003229073</v>
      </c>
      <c r="D12" s="14">
        <v>-0.1638113</v>
      </c>
      <c r="E12" s="14">
        <v>-0.004382701</v>
      </c>
      <c r="F12" s="25">
        <v>-0.1118081</v>
      </c>
      <c r="G12" s="35">
        <v>-0.07536259</v>
      </c>
    </row>
    <row r="13" spans="1:7" ht="12">
      <c r="A13" s="20" t="s">
        <v>21</v>
      </c>
      <c r="B13" s="29">
        <v>0.0592662</v>
      </c>
      <c r="C13" s="14">
        <v>0.06546625</v>
      </c>
      <c r="D13" s="14">
        <v>0.1404413</v>
      </c>
      <c r="E13" s="14">
        <v>0.03602447</v>
      </c>
      <c r="F13" s="25">
        <v>-0.182758</v>
      </c>
      <c r="G13" s="35">
        <v>0.04241333</v>
      </c>
    </row>
    <row r="14" spans="1:7" ht="12">
      <c r="A14" s="20" t="s">
        <v>22</v>
      </c>
      <c r="B14" s="29">
        <v>-0.1324377</v>
      </c>
      <c r="C14" s="14">
        <v>-0.06559272</v>
      </c>
      <c r="D14" s="14">
        <v>-0.09850743</v>
      </c>
      <c r="E14" s="14">
        <v>0.09122345</v>
      </c>
      <c r="F14" s="25">
        <v>0.08004564</v>
      </c>
      <c r="G14" s="35">
        <v>-0.02603747</v>
      </c>
    </row>
    <row r="15" spans="1:7" ht="12">
      <c r="A15" s="21" t="s">
        <v>23</v>
      </c>
      <c r="B15" s="31">
        <v>-0.344405</v>
      </c>
      <c r="C15" s="16">
        <v>-0.1471037</v>
      </c>
      <c r="D15" s="16">
        <v>0.02421261</v>
      </c>
      <c r="E15" s="16">
        <v>-0.08613924</v>
      </c>
      <c r="F15" s="27">
        <v>-0.3587888</v>
      </c>
      <c r="G15" s="37">
        <v>-0.1480301</v>
      </c>
    </row>
    <row r="16" spans="1:7" ht="12">
      <c r="A16" s="20" t="s">
        <v>24</v>
      </c>
      <c r="B16" s="29">
        <v>-0.02530834</v>
      </c>
      <c r="C16" s="14">
        <v>-0.008856329</v>
      </c>
      <c r="D16" s="14">
        <v>0.02871403</v>
      </c>
      <c r="E16" s="14">
        <v>-0.0554859</v>
      </c>
      <c r="F16" s="25">
        <v>-0.03917509</v>
      </c>
      <c r="G16" s="35">
        <v>-0.01746224</v>
      </c>
    </row>
    <row r="17" spans="1:7" ht="12">
      <c r="A17" s="20" t="s">
        <v>25</v>
      </c>
      <c r="B17" s="29">
        <v>-0.03322959</v>
      </c>
      <c r="C17" s="14">
        <v>-0.04309013</v>
      </c>
      <c r="D17" s="14">
        <v>-0.04835669</v>
      </c>
      <c r="E17" s="14">
        <v>-0.05155799</v>
      </c>
      <c r="F17" s="25">
        <v>-0.05633408</v>
      </c>
      <c r="G17" s="35">
        <v>-0.04673292</v>
      </c>
    </row>
    <row r="18" spans="1:7" ht="12">
      <c r="A18" s="20" t="s">
        <v>26</v>
      </c>
      <c r="B18" s="29">
        <v>-0.01521393</v>
      </c>
      <c r="C18" s="14">
        <v>0.01900832</v>
      </c>
      <c r="D18" s="14">
        <v>0.03504118</v>
      </c>
      <c r="E18" s="14">
        <v>0.04746088</v>
      </c>
      <c r="F18" s="25">
        <v>-0.01169509</v>
      </c>
      <c r="G18" s="35">
        <v>0.02066233</v>
      </c>
    </row>
    <row r="19" spans="1:7" ht="12">
      <c r="A19" s="21" t="s">
        <v>27</v>
      </c>
      <c r="B19" s="31">
        <v>-0.224533</v>
      </c>
      <c r="C19" s="16">
        <v>-0.21496</v>
      </c>
      <c r="D19" s="16">
        <v>-0.2258233</v>
      </c>
      <c r="E19" s="16">
        <v>-0.2070991</v>
      </c>
      <c r="F19" s="27">
        <v>-0.1702083</v>
      </c>
      <c r="G19" s="37">
        <v>-0.2111005</v>
      </c>
    </row>
    <row r="20" spans="1:7" ht="12.75" thickBot="1">
      <c r="A20" s="44" t="s">
        <v>28</v>
      </c>
      <c r="B20" s="45">
        <v>0.005422528</v>
      </c>
      <c r="C20" s="46">
        <v>0.002690168</v>
      </c>
      <c r="D20" s="46">
        <v>-3.891138E-05</v>
      </c>
      <c r="E20" s="46">
        <v>-0.004388071</v>
      </c>
      <c r="F20" s="47">
        <v>-0.00929955</v>
      </c>
      <c r="G20" s="48">
        <v>-0.000873521</v>
      </c>
    </row>
    <row r="21" spans="1:7" ht="12.75" thickTop="1">
      <c r="A21" s="6" t="s">
        <v>29</v>
      </c>
      <c r="B21" s="39">
        <v>-159.5251</v>
      </c>
      <c r="C21" s="40">
        <v>65.00416</v>
      </c>
      <c r="D21" s="40">
        <v>68.34394</v>
      </c>
      <c r="E21" s="40">
        <v>11.66088</v>
      </c>
      <c r="F21" s="41">
        <v>-88.0925</v>
      </c>
      <c r="G21" s="43">
        <v>0.009317777</v>
      </c>
    </row>
    <row r="22" spans="1:7" ht="12">
      <c r="A22" s="20" t="s">
        <v>30</v>
      </c>
      <c r="B22" s="29">
        <v>149.1671</v>
      </c>
      <c r="C22" s="14">
        <v>73.19863</v>
      </c>
      <c r="D22" s="14">
        <v>-19.53777</v>
      </c>
      <c r="E22" s="14">
        <v>-60.69068</v>
      </c>
      <c r="F22" s="25">
        <v>-148.7701</v>
      </c>
      <c r="G22" s="36">
        <v>0</v>
      </c>
    </row>
    <row r="23" spans="1:7" ht="12">
      <c r="A23" s="20" t="s">
        <v>31</v>
      </c>
      <c r="B23" s="29">
        <v>-0.3249242</v>
      </c>
      <c r="C23" s="14">
        <v>0.5929436</v>
      </c>
      <c r="D23" s="14">
        <v>0.7579469</v>
      </c>
      <c r="E23" s="14">
        <v>1.20876</v>
      </c>
      <c r="F23" s="25">
        <v>6.199365</v>
      </c>
      <c r="G23" s="35">
        <v>1.395783</v>
      </c>
    </row>
    <row r="24" spans="1:7" ht="12">
      <c r="A24" s="20" t="s">
        <v>32</v>
      </c>
      <c r="B24" s="29">
        <v>1.307882</v>
      </c>
      <c r="C24" s="14">
        <v>0.7435578</v>
      </c>
      <c r="D24" s="14">
        <v>-1.318369</v>
      </c>
      <c r="E24" s="14">
        <v>-0.06669205</v>
      </c>
      <c r="F24" s="25">
        <v>1.959897</v>
      </c>
      <c r="G24" s="35">
        <v>0.2963389</v>
      </c>
    </row>
    <row r="25" spans="1:7" ht="12">
      <c r="A25" s="20" t="s">
        <v>33</v>
      </c>
      <c r="B25" s="29">
        <v>0.06930027</v>
      </c>
      <c r="C25" s="14">
        <v>0.6978869</v>
      </c>
      <c r="D25" s="14">
        <v>0.7407361</v>
      </c>
      <c r="E25" s="14">
        <v>1.002131</v>
      </c>
      <c r="F25" s="25">
        <v>-1.372945</v>
      </c>
      <c r="G25" s="35">
        <v>0.4140399</v>
      </c>
    </row>
    <row r="26" spans="1:7" ht="12">
      <c r="A26" s="21" t="s">
        <v>34</v>
      </c>
      <c r="B26" s="31">
        <v>0.1255119</v>
      </c>
      <c r="C26" s="16">
        <v>0.1288187</v>
      </c>
      <c r="D26" s="16">
        <v>-0.04956242</v>
      </c>
      <c r="E26" s="16">
        <v>0.5343879</v>
      </c>
      <c r="F26" s="27">
        <v>1.996235</v>
      </c>
      <c r="G26" s="37">
        <v>0.4320885</v>
      </c>
    </row>
    <row r="27" spans="1:7" ht="12">
      <c r="A27" s="20" t="s">
        <v>35</v>
      </c>
      <c r="B27" s="29">
        <v>0.04183618</v>
      </c>
      <c r="C27" s="14">
        <v>0.0673118</v>
      </c>
      <c r="D27" s="14">
        <v>0.0191981</v>
      </c>
      <c r="E27" s="14">
        <v>0.2700606</v>
      </c>
      <c r="F27" s="25">
        <v>-0.04914997</v>
      </c>
      <c r="G27" s="35">
        <v>0.08528858</v>
      </c>
    </row>
    <row r="28" spans="1:7" ht="12">
      <c r="A28" s="20" t="s">
        <v>36</v>
      </c>
      <c r="B28" s="29">
        <v>0.2585341</v>
      </c>
      <c r="C28" s="14">
        <v>0.1432571</v>
      </c>
      <c r="D28" s="14">
        <v>-0.2422291</v>
      </c>
      <c r="E28" s="14">
        <v>-0.09457619</v>
      </c>
      <c r="F28" s="25">
        <v>-0.1348623</v>
      </c>
      <c r="G28" s="35">
        <v>-0.02715825</v>
      </c>
    </row>
    <row r="29" spans="1:7" ht="12">
      <c r="A29" s="20" t="s">
        <v>37</v>
      </c>
      <c r="B29" s="29">
        <v>0.1285704</v>
      </c>
      <c r="C29" s="14">
        <v>0.05595484</v>
      </c>
      <c r="D29" s="14">
        <v>0.005176494</v>
      </c>
      <c r="E29" s="14">
        <v>0.139206</v>
      </c>
      <c r="F29" s="25">
        <v>-0.03056651</v>
      </c>
      <c r="G29" s="35">
        <v>0.06274525</v>
      </c>
    </row>
    <row r="30" spans="1:7" ht="12">
      <c r="A30" s="21" t="s">
        <v>38</v>
      </c>
      <c r="B30" s="31">
        <v>-0.04042677</v>
      </c>
      <c r="C30" s="16">
        <v>0.01413686</v>
      </c>
      <c r="D30" s="16">
        <v>0.03777338</v>
      </c>
      <c r="E30" s="16">
        <v>0.03836635</v>
      </c>
      <c r="F30" s="27">
        <v>0.3298675</v>
      </c>
      <c r="G30" s="37">
        <v>0.0598757</v>
      </c>
    </row>
    <row r="31" spans="1:7" ht="12">
      <c r="A31" s="20" t="s">
        <v>39</v>
      </c>
      <c r="B31" s="29">
        <v>0.003815358</v>
      </c>
      <c r="C31" s="14">
        <v>-0.0184057</v>
      </c>
      <c r="D31" s="14">
        <v>-0.03624409</v>
      </c>
      <c r="E31" s="14">
        <v>0.04410331</v>
      </c>
      <c r="F31" s="25">
        <v>0.006200175</v>
      </c>
      <c r="G31" s="35">
        <v>-0.001154952</v>
      </c>
    </row>
    <row r="32" spans="1:7" ht="12">
      <c r="A32" s="20" t="s">
        <v>40</v>
      </c>
      <c r="B32" s="29">
        <v>0.03807747</v>
      </c>
      <c r="C32" s="14">
        <v>0.02325821</v>
      </c>
      <c r="D32" s="14">
        <v>-0.003278302</v>
      </c>
      <c r="E32" s="14">
        <v>0.0144685</v>
      </c>
      <c r="F32" s="25">
        <v>-0.01841936</v>
      </c>
      <c r="G32" s="35">
        <v>0.01134463</v>
      </c>
    </row>
    <row r="33" spans="1:7" ht="12">
      <c r="A33" s="20" t="s">
        <v>41</v>
      </c>
      <c r="B33" s="29">
        <v>0.1821157</v>
      </c>
      <c r="C33" s="14">
        <v>0.100146</v>
      </c>
      <c r="D33" s="14">
        <v>0.1018197</v>
      </c>
      <c r="E33" s="14">
        <v>0.1184838</v>
      </c>
      <c r="F33" s="25">
        <v>0.08741572</v>
      </c>
      <c r="G33" s="35">
        <v>0.115141</v>
      </c>
    </row>
    <row r="34" spans="1:7" ht="12">
      <c r="A34" s="21" t="s">
        <v>42</v>
      </c>
      <c r="B34" s="31">
        <v>-0.03876975</v>
      </c>
      <c r="C34" s="16">
        <v>-0.01369228</v>
      </c>
      <c r="D34" s="16">
        <v>-0.001246309</v>
      </c>
      <c r="E34" s="16">
        <v>0.005627333</v>
      </c>
      <c r="F34" s="27">
        <v>-0.006469853</v>
      </c>
      <c r="G34" s="37">
        <v>-0.008710137</v>
      </c>
    </row>
    <row r="35" spans="1:7" ht="12.75" thickBot="1">
      <c r="A35" s="22" t="s">
        <v>43</v>
      </c>
      <c r="B35" s="32">
        <v>-0.004046058</v>
      </c>
      <c r="C35" s="17">
        <v>-0.00283341</v>
      </c>
      <c r="D35" s="17">
        <v>-0.0005330128</v>
      </c>
      <c r="E35" s="17">
        <v>0.003905626</v>
      </c>
      <c r="F35" s="28">
        <v>0.002840346</v>
      </c>
      <c r="G35" s="38">
        <v>-7.688773E-05</v>
      </c>
    </row>
    <row r="36" spans="1:7" ht="12">
      <c r="A36" s="4" t="s">
        <v>44</v>
      </c>
      <c r="B36" s="3">
        <v>20.07752</v>
      </c>
      <c r="C36" s="3">
        <v>20.08057</v>
      </c>
      <c r="D36" s="3">
        <v>20.09277</v>
      </c>
      <c r="E36" s="3">
        <v>20.09583</v>
      </c>
      <c r="F36" s="3">
        <v>20.11108</v>
      </c>
      <c r="G36" s="3"/>
    </row>
    <row r="37" spans="1:6" ht="12">
      <c r="A37" s="4" t="s">
        <v>45</v>
      </c>
      <c r="B37" s="2">
        <v>0.03356934</v>
      </c>
      <c r="C37" s="2">
        <v>0.2085368</v>
      </c>
      <c r="D37" s="2">
        <v>0.2944946</v>
      </c>
      <c r="E37" s="2">
        <v>0.3621419</v>
      </c>
      <c r="F37" s="2">
        <v>0.4135132</v>
      </c>
    </row>
    <row r="38" spans="1:7" ht="12">
      <c r="A38" s="4" t="s">
        <v>53</v>
      </c>
      <c r="B38" s="2">
        <v>-8.086021E-05</v>
      </c>
      <c r="C38" s="2">
        <v>0</v>
      </c>
      <c r="D38" s="2">
        <v>4.091843E-05</v>
      </c>
      <c r="E38" s="2">
        <v>9.452055E-05</v>
      </c>
      <c r="F38" s="2">
        <v>-0.0001446763</v>
      </c>
      <c r="G38" s="2">
        <v>0.0002232267</v>
      </c>
    </row>
    <row r="39" spans="1:7" ht="12.75" thickBot="1">
      <c r="A39" s="4" t="s">
        <v>54</v>
      </c>
      <c r="B39" s="2">
        <v>0.0002723989</v>
      </c>
      <c r="C39" s="2">
        <v>-0.0001104648</v>
      </c>
      <c r="D39" s="2">
        <v>-0.0001161048</v>
      </c>
      <c r="E39" s="2">
        <v>-1.924984E-05</v>
      </c>
      <c r="F39" s="2">
        <v>0.0001476049</v>
      </c>
      <c r="G39" s="2">
        <v>0.001059751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3.117444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7" width="12.57421875" style="0" bestFit="1" customWidth="1"/>
    <col min="8" max="8" width="12.00390625" style="0" bestFit="1" customWidth="1"/>
    <col min="9" max="9" width="13.14062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0.002268</v>
      </c>
      <c r="C4">
        <v>0.003761</v>
      </c>
      <c r="D4">
        <v>0.003767</v>
      </c>
      <c r="E4">
        <v>0.003765</v>
      </c>
      <c r="F4">
        <v>0.002088</v>
      </c>
      <c r="G4">
        <v>0.011735</v>
      </c>
    </row>
    <row r="5" spans="1:7" ht="12.75">
      <c r="A5" t="s">
        <v>13</v>
      </c>
      <c r="B5">
        <v>7.4578</v>
      </c>
      <c r="C5">
        <v>3.659866</v>
      </c>
      <c r="D5">
        <v>-0.976887</v>
      </c>
      <c r="E5">
        <v>-3.034497</v>
      </c>
      <c r="F5">
        <v>-7.437956</v>
      </c>
      <c r="G5">
        <v>6.146019</v>
      </c>
    </row>
    <row r="6" spans="1:7" ht="12.75">
      <c r="A6" t="s">
        <v>14</v>
      </c>
      <c r="B6" s="49">
        <v>49.955</v>
      </c>
      <c r="C6" s="49">
        <v>2.92421</v>
      </c>
      <c r="D6" s="49">
        <v>-23.93623</v>
      </c>
      <c r="E6" s="49">
        <v>-55.5316</v>
      </c>
      <c r="F6" s="49">
        <v>83.81198</v>
      </c>
      <c r="G6" s="49">
        <v>0.0001147234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-1.105433</v>
      </c>
      <c r="C8" s="49">
        <v>1.599418</v>
      </c>
      <c r="D8" s="49">
        <v>-0.07505928</v>
      </c>
      <c r="E8" s="49">
        <v>3.20814</v>
      </c>
      <c r="F8" s="49">
        <v>-0.601249</v>
      </c>
      <c r="G8" s="49">
        <v>0.8978951</v>
      </c>
    </row>
    <row r="9" spans="1:7" ht="12.75">
      <c r="A9" t="s">
        <v>17</v>
      </c>
      <c r="B9" s="49">
        <v>0.098843</v>
      </c>
      <c r="C9" s="49">
        <v>0.2060434</v>
      </c>
      <c r="D9" s="49">
        <v>-0.02492542</v>
      </c>
      <c r="E9" s="49">
        <v>-0.2124227</v>
      </c>
      <c r="F9" s="49">
        <v>-0.7924959</v>
      </c>
      <c r="G9" s="49">
        <v>-0.09899293</v>
      </c>
    </row>
    <row r="10" spans="1:7" ht="12.75">
      <c r="A10" t="s">
        <v>18</v>
      </c>
      <c r="B10" s="49">
        <v>0.7606538</v>
      </c>
      <c r="C10" s="49">
        <v>-0.5234225</v>
      </c>
      <c r="D10" s="49">
        <v>0.1072796</v>
      </c>
      <c r="E10" s="49">
        <v>-0.00690896</v>
      </c>
      <c r="F10" s="49">
        <v>0.2430912</v>
      </c>
      <c r="G10" s="49">
        <v>0.04102679</v>
      </c>
    </row>
    <row r="11" spans="1:7" ht="12.75">
      <c r="A11" t="s">
        <v>19</v>
      </c>
      <c r="B11" s="49">
        <v>1.588799</v>
      </c>
      <c r="C11" s="49">
        <v>1.39526</v>
      </c>
      <c r="D11" s="49">
        <v>0.3553702</v>
      </c>
      <c r="E11" s="49">
        <v>0.244989</v>
      </c>
      <c r="F11" s="49">
        <v>12.33041</v>
      </c>
      <c r="G11" s="49">
        <v>2.355115</v>
      </c>
    </row>
    <row r="12" spans="1:7" ht="12.75">
      <c r="A12" t="s">
        <v>20</v>
      </c>
      <c r="B12" s="49">
        <v>-0.1431114</v>
      </c>
      <c r="C12" s="49">
        <v>0.003229073</v>
      </c>
      <c r="D12" s="49">
        <v>-0.1638113</v>
      </c>
      <c r="E12" s="49">
        <v>-0.004382701</v>
      </c>
      <c r="F12" s="49">
        <v>-0.1118081</v>
      </c>
      <c r="G12" s="49">
        <v>-0.07536259</v>
      </c>
    </row>
    <row r="13" spans="1:7" ht="12.75">
      <c r="A13" t="s">
        <v>21</v>
      </c>
      <c r="B13" s="49">
        <v>0.0592662</v>
      </c>
      <c r="C13" s="49">
        <v>0.06546625</v>
      </c>
      <c r="D13" s="49">
        <v>0.1404413</v>
      </c>
      <c r="E13" s="49">
        <v>0.03602447</v>
      </c>
      <c r="F13" s="49">
        <v>-0.182758</v>
      </c>
      <c r="G13" s="49">
        <v>0.04241333</v>
      </c>
    </row>
    <row r="14" spans="1:7" ht="12.75">
      <c r="A14" t="s">
        <v>22</v>
      </c>
      <c r="B14" s="49">
        <v>-0.1324377</v>
      </c>
      <c r="C14" s="49">
        <v>-0.06559272</v>
      </c>
      <c r="D14" s="49">
        <v>-0.09850743</v>
      </c>
      <c r="E14" s="49">
        <v>0.09122345</v>
      </c>
      <c r="F14" s="49">
        <v>0.08004564</v>
      </c>
      <c r="G14" s="49">
        <v>-0.02603747</v>
      </c>
    </row>
    <row r="15" spans="1:7" ht="12.75">
      <c r="A15" t="s">
        <v>23</v>
      </c>
      <c r="B15" s="49">
        <v>-0.344405</v>
      </c>
      <c r="C15" s="49">
        <v>-0.1471037</v>
      </c>
      <c r="D15" s="49">
        <v>0.02421261</v>
      </c>
      <c r="E15" s="49">
        <v>-0.08613924</v>
      </c>
      <c r="F15" s="49">
        <v>-0.3587888</v>
      </c>
      <c r="G15" s="49">
        <v>-0.1480301</v>
      </c>
    </row>
    <row r="16" spans="1:7" ht="12.75">
      <c r="A16" t="s">
        <v>24</v>
      </c>
      <c r="B16" s="49">
        <v>-0.02530834</v>
      </c>
      <c r="C16" s="49">
        <v>-0.008856329</v>
      </c>
      <c r="D16" s="49">
        <v>0.02871403</v>
      </c>
      <c r="E16" s="49">
        <v>-0.0554859</v>
      </c>
      <c r="F16" s="49">
        <v>-0.03917509</v>
      </c>
      <c r="G16" s="49">
        <v>-0.01746224</v>
      </c>
    </row>
    <row r="17" spans="1:7" ht="12.75">
      <c r="A17" t="s">
        <v>25</v>
      </c>
      <c r="B17" s="49">
        <v>-0.03322959</v>
      </c>
      <c r="C17" s="49">
        <v>-0.04309013</v>
      </c>
      <c r="D17" s="49">
        <v>-0.04835669</v>
      </c>
      <c r="E17" s="49">
        <v>-0.05155799</v>
      </c>
      <c r="F17" s="49">
        <v>-0.05633408</v>
      </c>
      <c r="G17" s="49">
        <v>-0.04673292</v>
      </c>
    </row>
    <row r="18" spans="1:7" ht="12.75">
      <c r="A18" t="s">
        <v>26</v>
      </c>
      <c r="B18" s="49">
        <v>-0.01521393</v>
      </c>
      <c r="C18" s="49">
        <v>0.01900832</v>
      </c>
      <c r="D18" s="49">
        <v>0.03504118</v>
      </c>
      <c r="E18" s="49">
        <v>0.04746088</v>
      </c>
      <c r="F18" s="49">
        <v>-0.01169509</v>
      </c>
      <c r="G18" s="49">
        <v>0.02066233</v>
      </c>
    </row>
    <row r="19" spans="1:7" ht="12.75">
      <c r="A19" t="s">
        <v>27</v>
      </c>
      <c r="B19" s="49">
        <v>-0.224533</v>
      </c>
      <c r="C19" s="49">
        <v>-0.21496</v>
      </c>
      <c r="D19" s="49">
        <v>-0.2258233</v>
      </c>
      <c r="E19" s="49">
        <v>-0.2070991</v>
      </c>
      <c r="F19" s="49">
        <v>-0.1702083</v>
      </c>
      <c r="G19" s="49">
        <v>-0.2111005</v>
      </c>
    </row>
    <row r="20" spans="1:7" ht="12.75">
      <c r="A20" t="s">
        <v>28</v>
      </c>
      <c r="B20" s="49">
        <v>0.005422528</v>
      </c>
      <c r="C20" s="49">
        <v>0.002690168</v>
      </c>
      <c r="D20" s="49">
        <v>-3.891138E-05</v>
      </c>
      <c r="E20" s="49">
        <v>-0.004388071</v>
      </c>
      <c r="F20" s="49">
        <v>-0.00929955</v>
      </c>
      <c r="G20" s="49">
        <v>-0.000873521</v>
      </c>
    </row>
    <row r="21" spans="1:7" ht="12.75">
      <c r="A21" t="s">
        <v>29</v>
      </c>
      <c r="B21" s="49">
        <v>-159.5251</v>
      </c>
      <c r="C21" s="49">
        <v>65.00416</v>
      </c>
      <c r="D21" s="49">
        <v>68.34394</v>
      </c>
      <c r="E21" s="49">
        <v>11.66088</v>
      </c>
      <c r="F21" s="49">
        <v>-88.0925</v>
      </c>
      <c r="G21" s="49">
        <v>0.009317777</v>
      </c>
    </row>
    <row r="22" spans="1:7" ht="12.75">
      <c r="A22" t="s">
        <v>30</v>
      </c>
      <c r="B22" s="49">
        <v>149.1671</v>
      </c>
      <c r="C22" s="49">
        <v>73.19863</v>
      </c>
      <c r="D22" s="49">
        <v>-19.53777</v>
      </c>
      <c r="E22" s="49">
        <v>-60.69068</v>
      </c>
      <c r="F22" s="49">
        <v>-148.7701</v>
      </c>
      <c r="G22" s="49">
        <v>0</v>
      </c>
    </row>
    <row r="23" spans="1:7" ht="12.75">
      <c r="A23" t="s">
        <v>31</v>
      </c>
      <c r="B23" s="49">
        <v>-0.3249242</v>
      </c>
      <c r="C23" s="49">
        <v>0.5929436</v>
      </c>
      <c r="D23" s="49">
        <v>0.7579469</v>
      </c>
      <c r="E23" s="49">
        <v>1.20876</v>
      </c>
      <c r="F23" s="49">
        <v>6.199365</v>
      </c>
      <c r="G23" s="49">
        <v>1.395783</v>
      </c>
    </row>
    <row r="24" spans="1:7" ht="12.75">
      <c r="A24" t="s">
        <v>32</v>
      </c>
      <c r="B24" s="49">
        <v>1.307882</v>
      </c>
      <c r="C24" s="49">
        <v>0.7435578</v>
      </c>
      <c r="D24" s="49">
        <v>-1.318369</v>
      </c>
      <c r="E24" s="49">
        <v>-0.06669205</v>
      </c>
      <c r="F24" s="49">
        <v>1.959897</v>
      </c>
      <c r="G24" s="49">
        <v>0.2963389</v>
      </c>
    </row>
    <row r="25" spans="1:7" ht="12.75">
      <c r="A25" t="s">
        <v>33</v>
      </c>
      <c r="B25" s="49">
        <v>0.06930027</v>
      </c>
      <c r="C25" s="49">
        <v>0.6978869</v>
      </c>
      <c r="D25" s="49">
        <v>0.7407361</v>
      </c>
      <c r="E25" s="49">
        <v>1.002131</v>
      </c>
      <c r="F25" s="49">
        <v>-1.372945</v>
      </c>
      <c r="G25" s="49">
        <v>0.4140399</v>
      </c>
    </row>
    <row r="26" spans="1:7" ht="12.75">
      <c r="A26" t="s">
        <v>34</v>
      </c>
      <c r="B26" s="49">
        <v>0.1255119</v>
      </c>
      <c r="C26" s="49">
        <v>0.1288187</v>
      </c>
      <c r="D26" s="49">
        <v>-0.04956242</v>
      </c>
      <c r="E26" s="49">
        <v>0.5343879</v>
      </c>
      <c r="F26" s="49">
        <v>1.996235</v>
      </c>
      <c r="G26" s="49">
        <v>0.4320885</v>
      </c>
    </row>
    <row r="27" spans="1:7" ht="12.75">
      <c r="A27" t="s">
        <v>35</v>
      </c>
      <c r="B27" s="49">
        <v>0.04183618</v>
      </c>
      <c r="C27" s="49">
        <v>0.0673118</v>
      </c>
      <c r="D27" s="49">
        <v>0.0191981</v>
      </c>
      <c r="E27" s="49">
        <v>0.2700606</v>
      </c>
      <c r="F27" s="49">
        <v>-0.04914997</v>
      </c>
      <c r="G27" s="49">
        <v>0.08528858</v>
      </c>
    </row>
    <row r="28" spans="1:7" ht="12.75">
      <c r="A28" t="s">
        <v>36</v>
      </c>
      <c r="B28" s="49">
        <v>0.2585341</v>
      </c>
      <c r="C28" s="49">
        <v>0.1432571</v>
      </c>
      <c r="D28" s="49">
        <v>-0.2422291</v>
      </c>
      <c r="E28" s="49">
        <v>-0.09457619</v>
      </c>
      <c r="F28" s="49">
        <v>-0.1348623</v>
      </c>
      <c r="G28" s="49">
        <v>-0.02715825</v>
      </c>
    </row>
    <row r="29" spans="1:7" ht="12.75">
      <c r="A29" t="s">
        <v>37</v>
      </c>
      <c r="B29" s="49">
        <v>0.1285704</v>
      </c>
      <c r="C29" s="49">
        <v>0.05595484</v>
      </c>
      <c r="D29" s="49">
        <v>0.005176494</v>
      </c>
      <c r="E29" s="49">
        <v>0.139206</v>
      </c>
      <c r="F29" s="49">
        <v>-0.03056651</v>
      </c>
      <c r="G29" s="49">
        <v>0.06274525</v>
      </c>
    </row>
    <row r="30" spans="1:7" ht="12.75">
      <c r="A30" t="s">
        <v>38</v>
      </c>
      <c r="B30" s="49">
        <v>-0.04042677</v>
      </c>
      <c r="C30" s="49">
        <v>0.01413686</v>
      </c>
      <c r="D30" s="49">
        <v>0.03777338</v>
      </c>
      <c r="E30" s="49">
        <v>0.03836635</v>
      </c>
      <c r="F30" s="49">
        <v>0.3298675</v>
      </c>
      <c r="G30" s="49">
        <v>0.0598757</v>
      </c>
    </row>
    <row r="31" spans="1:7" ht="12.75">
      <c r="A31" t="s">
        <v>39</v>
      </c>
      <c r="B31" s="49">
        <v>0.003815358</v>
      </c>
      <c r="C31" s="49">
        <v>-0.0184057</v>
      </c>
      <c r="D31" s="49">
        <v>-0.03624409</v>
      </c>
      <c r="E31" s="49">
        <v>0.04410331</v>
      </c>
      <c r="F31" s="49">
        <v>0.006200175</v>
      </c>
      <c r="G31" s="49">
        <v>-0.001154952</v>
      </c>
    </row>
    <row r="32" spans="1:7" ht="12.75">
      <c r="A32" t="s">
        <v>40</v>
      </c>
      <c r="B32" s="49">
        <v>0.03807747</v>
      </c>
      <c r="C32" s="49">
        <v>0.02325821</v>
      </c>
      <c r="D32" s="49">
        <v>-0.003278302</v>
      </c>
      <c r="E32" s="49">
        <v>0.0144685</v>
      </c>
      <c r="F32" s="49">
        <v>-0.01841936</v>
      </c>
      <c r="G32" s="49">
        <v>0.01134463</v>
      </c>
    </row>
    <row r="33" spans="1:7" ht="12.75">
      <c r="A33" t="s">
        <v>41</v>
      </c>
      <c r="B33" s="49">
        <v>0.1821157</v>
      </c>
      <c r="C33" s="49">
        <v>0.100146</v>
      </c>
      <c r="D33" s="49">
        <v>0.1018197</v>
      </c>
      <c r="E33" s="49">
        <v>0.1184838</v>
      </c>
      <c r="F33" s="49">
        <v>0.08741572</v>
      </c>
      <c r="G33" s="49">
        <v>0.115141</v>
      </c>
    </row>
    <row r="34" spans="1:7" ht="12.75">
      <c r="A34" t="s">
        <v>42</v>
      </c>
      <c r="B34" s="49">
        <v>-0.03876975</v>
      </c>
      <c r="C34" s="49">
        <v>-0.01369228</v>
      </c>
      <c r="D34" s="49">
        <v>-0.001246309</v>
      </c>
      <c r="E34" s="49">
        <v>0.005627333</v>
      </c>
      <c r="F34" s="49">
        <v>-0.006469853</v>
      </c>
      <c r="G34" s="49">
        <v>-0.008710137</v>
      </c>
    </row>
    <row r="35" spans="1:7" ht="12.75">
      <c r="A35" t="s">
        <v>43</v>
      </c>
      <c r="B35" s="49">
        <v>-0.004046058</v>
      </c>
      <c r="C35" s="49">
        <v>-0.00283341</v>
      </c>
      <c r="D35" s="49">
        <v>-0.0005330128</v>
      </c>
      <c r="E35" s="49">
        <v>0.003905626</v>
      </c>
      <c r="F35" s="49">
        <v>0.002840346</v>
      </c>
      <c r="G35" s="49">
        <v>-7.688773E-05</v>
      </c>
    </row>
    <row r="36" spans="1:6" ht="12.75">
      <c r="A36" t="s">
        <v>44</v>
      </c>
      <c r="B36" s="49">
        <v>20.07752</v>
      </c>
      <c r="C36" s="49">
        <v>20.08057</v>
      </c>
      <c r="D36" s="49">
        <v>20.09277</v>
      </c>
      <c r="E36" s="49">
        <v>20.09583</v>
      </c>
      <c r="F36" s="49">
        <v>20.11108</v>
      </c>
    </row>
    <row r="37" spans="1:6" ht="12.75">
      <c r="A37" t="s">
        <v>45</v>
      </c>
      <c r="B37" s="49">
        <v>0.03356934</v>
      </c>
      <c r="C37" s="49">
        <v>0.2085368</v>
      </c>
      <c r="D37" s="49">
        <v>0.2944946</v>
      </c>
      <c r="E37" s="49">
        <v>0.3621419</v>
      </c>
      <c r="F37" s="49">
        <v>0.4135132</v>
      </c>
    </row>
    <row r="38" spans="1:7" ht="12.75">
      <c r="A38" t="s">
        <v>55</v>
      </c>
      <c r="B38" s="49">
        <v>-8.086021E-05</v>
      </c>
      <c r="C38" s="49">
        <v>0</v>
      </c>
      <c r="D38" s="49">
        <v>4.091843E-05</v>
      </c>
      <c r="E38" s="49">
        <v>9.452055E-05</v>
      </c>
      <c r="F38" s="49">
        <v>-0.0001446763</v>
      </c>
      <c r="G38" s="49">
        <v>0.0002232267</v>
      </c>
    </row>
    <row r="39" spans="1:7" ht="12.75">
      <c r="A39" t="s">
        <v>56</v>
      </c>
      <c r="B39" s="49">
        <v>0.0002723989</v>
      </c>
      <c r="C39" s="49">
        <v>-0.0001104648</v>
      </c>
      <c r="D39" s="49">
        <v>-0.0001161048</v>
      </c>
      <c r="E39" s="49">
        <v>-1.924984E-05</v>
      </c>
      <c r="F39" s="49">
        <v>0.0001476049</v>
      </c>
      <c r="G39" s="49">
        <v>0.001059751</v>
      </c>
    </row>
    <row r="40" spans="2:5" ht="12.75">
      <c r="B40" t="s">
        <v>46</v>
      </c>
      <c r="C40" t="s">
        <v>47</v>
      </c>
      <c r="D40" t="s">
        <v>48</v>
      </c>
      <c r="E40">
        <v>3.117444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-8.08602055256912E-05</v>
      </c>
      <c r="C50">
        <f>-0.017/(C7*C7+C22*C22)*(C21*C22+C6*C7)</f>
        <v>-5.779743946611299E-06</v>
      </c>
      <c r="D50">
        <f>-0.017/(D7*D7+D22*D22)*(D21*D22+D6*D7)</f>
        <v>4.0918433795035304E-05</v>
      </c>
      <c r="E50">
        <f>-0.017/(E7*E7+E22*E22)*(E21*E22+E6*E7)</f>
        <v>9.452054861442884E-05</v>
      </c>
      <c r="F50">
        <f>-0.017/(F7*F7+F22*F22)*(F21*F22+F6*F7)</f>
        <v>-0.00014467628556520958</v>
      </c>
      <c r="G50">
        <f>(B50*B$4+C50*C$4+D50*D$4+E50*E$4+F50*F$4)/SUM(B$4:F$4)</f>
        <v>1.787307983636131E-07</v>
      </c>
    </row>
    <row r="51" spans="1:7" ht="12.75">
      <c r="A51" t="s">
        <v>59</v>
      </c>
      <c r="B51">
        <f>-0.017/(B7*B7+B22*B22)*(B21*B7-B6*B22)</f>
        <v>0.0002723988382363672</v>
      </c>
      <c r="C51">
        <f>-0.017/(C7*C7+C22*C22)*(C21*C7-C6*C22)</f>
        <v>-0.00011046476506613573</v>
      </c>
      <c r="D51">
        <f>-0.017/(D7*D7+D22*D22)*(D21*D7-D6*D22)</f>
        <v>-0.00011610475250517526</v>
      </c>
      <c r="E51">
        <f>-0.017/(E7*E7+E22*E22)*(E21*E7-E6*E22)</f>
        <v>-1.9249844363061727E-05</v>
      </c>
      <c r="F51">
        <f>-0.017/(F7*F7+F22*F22)*(F21*F7-F6*F22)</f>
        <v>0.00014760489945288356</v>
      </c>
      <c r="G51">
        <f>(B51*B$4+C51*C$4+D51*D$4+E51*E$4+F51*F$4)/SUM(B$4:F$4)</f>
        <v>4.46895680262356E-08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10000.020928766373</v>
      </c>
      <c r="C62">
        <f>C7+(2/0.017)*(C8*C50-C23*C51)</f>
        <v>10000.006618252819</v>
      </c>
      <c r="D62">
        <f>D7+(2/0.017)*(D8*D50-D23*D51)</f>
        <v>10000.00999175636</v>
      </c>
      <c r="E62">
        <f>E7+(2/0.017)*(E8*E50-E23*E51)</f>
        <v>10000.038412187612</v>
      </c>
      <c r="F62">
        <f>F7+(2/0.017)*(F8*F50-F23*F51)</f>
        <v>9999.902579979356</v>
      </c>
    </row>
    <row r="63" spans="1:6" ht="12.75">
      <c r="A63" t="s">
        <v>67</v>
      </c>
      <c r="B63">
        <f>B8+(3/0.017)*(B9*B50-B24*B51)</f>
        <v>-1.1697138239961822</v>
      </c>
      <c r="C63">
        <f>C8+(3/0.017)*(C9*C50-C24*C51)</f>
        <v>1.6137025987522713</v>
      </c>
      <c r="D63">
        <f>D8+(3/0.017)*(D9*D50-D24*D51)</f>
        <v>-0.10225142393004333</v>
      </c>
      <c r="E63">
        <f>E8+(3/0.017)*(E9*E50-E24*E51)</f>
        <v>3.204370213813251</v>
      </c>
      <c r="F63">
        <f>F8+(3/0.017)*(F9*F50-F24*F51)</f>
        <v>-0.6320669476150619</v>
      </c>
    </row>
    <row r="64" spans="1:6" ht="12.75">
      <c r="A64" t="s">
        <v>68</v>
      </c>
      <c r="B64">
        <f>B9+(4/0.017)*(B10*B50-B25*B51)</f>
        <v>0.07992913279073774</v>
      </c>
      <c r="C64">
        <f>C9+(4/0.017)*(C10*C50-C25*C51)</f>
        <v>0.22489449658285385</v>
      </c>
      <c r="D64">
        <f>D9+(4/0.017)*(D10*D50-D25*D51)</f>
        <v>-0.0036565506418102037</v>
      </c>
      <c r="E64">
        <f>E9+(4/0.017)*(E10*E50-E25*E51)</f>
        <v>-0.20803732891956606</v>
      </c>
      <c r="F64">
        <f>F9+(4/0.017)*(F10*F50-F25*F51)</f>
        <v>-0.7530879289859412</v>
      </c>
    </row>
    <row r="65" spans="1:6" ht="12.75">
      <c r="A65" t="s">
        <v>69</v>
      </c>
      <c r="B65">
        <f>B10+(5/0.017)*(B11*B50-B26*B51)</f>
        <v>0.7128126501694554</v>
      </c>
      <c r="C65">
        <f>C10+(5/0.017)*(C11*C50-C26*C51)</f>
        <v>-0.5216090641492129</v>
      </c>
      <c r="D65">
        <f>D10+(5/0.017)*(D11*D50-D26*D51)</f>
        <v>0.10986394102757968</v>
      </c>
      <c r="E65">
        <f>E10+(5/0.017)*(E11*E50-E26*E51)</f>
        <v>0.002927327820295208</v>
      </c>
      <c r="F65">
        <f>F10+(5/0.017)*(F11*F50-F26*F51)</f>
        <v>-0.3682535013986597</v>
      </c>
    </row>
    <row r="66" spans="1:6" ht="12.75">
      <c r="A66" t="s">
        <v>70</v>
      </c>
      <c r="B66">
        <f>B11+(6/0.017)*(B12*B50-B27*B51)</f>
        <v>1.5888610789607607</v>
      </c>
      <c r="C66">
        <f>C11+(6/0.017)*(C12*C50-C27*C51)</f>
        <v>1.3978777361028425</v>
      </c>
      <c r="D66">
        <f>D11+(6/0.017)*(D12*D50-D27*D51)</f>
        <v>0.35379117252299097</v>
      </c>
      <c r="E66">
        <f>E11+(6/0.017)*(E12*E50-E27*E51)</f>
        <v>0.24667760089964544</v>
      </c>
      <c r="F66">
        <f>F11+(6/0.017)*(F12*F50-F27*F51)</f>
        <v>12.338679678935554</v>
      </c>
    </row>
    <row r="67" spans="1:6" ht="12.75">
      <c r="A67" t="s">
        <v>71</v>
      </c>
      <c r="B67">
        <f>B12+(7/0.017)*(B13*B50-B28*B51)</f>
        <v>-0.17408296818708707</v>
      </c>
      <c r="C67">
        <f>C12+(7/0.017)*(C13*C50-C28*C51)</f>
        <v>0.009589389831404557</v>
      </c>
      <c r="D67">
        <f>D12+(7/0.017)*(D13*D50-D28*D51)</f>
        <v>-0.17302548715778757</v>
      </c>
      <c r="E67">
        <f>E12+(7/0.017)*(E13*E50-E28*E51)</f>
        <v>-0.0037302698170618384</v>
      </c>
      <c r="F67">
        <f>F12+(7/0.017)*(F13*F50-F28*F51)</f>
        <v>-0.09272400624696009</v>
      </c>
    </row>
    <row r="68" spans="1:6" ht="12.75">
      <c r="A68" t="s">
        <v>72</v>
      </c>
      <c r="B68">
        <f>B13+(8/0.017)*(B14*B50-B29*B51)</f>
        <v>0.04782455861165403</v>
      </c>
      <c r="C68">
        <f>C13+(8/0.017)*(C14*C50-C29*C51)</f>
        <v>0.06855337817942353</v>
      </c>
      <c r="D68">
        <f>D13+(8/0.017)*(D14*D50-D29*D51)</f>
        <v>0.13882729802444255</v>
      </c>
      <c r="E68">
        <f>E13+(8/0.017)*(E14*E50-E29*E51)</f>
        <v>0.04134314499995543</v>
      </c>
      <c r="F68">
        <f>F13+(8/0.017)*(F14*F50-F29*F51)</f>
        <v>-0.18608455964033618</v>
      </c>
    </row>
    <row r="69" spans="1:6" ht="12.75">
      <c r="A69" t="s">
        <v>73</v>
      </c>
      <c r="B69">
        <f>B14+(9/0.017)*(B15*B50-B30*B51)</f>
        <v>-0.11186430127108701</v>
      </c>
      <c r="C69">
        <f>C14+(9/0.017)*(C15*C50-C30*C51)</f>
        <v>-0.06431586001503248</v>
      </c>
      <c r="D69">
        <f>D14+(9/0.017)*(D15*D50-D30*D51)</f>
        <v>-0.0956610947565138</v>
      </c>
      <c r="E69">
        <f>E14+(9/0.017)*(E15*E50-E30*E51)</f>
        <v>0.08730401249401407</v>
      </c>
      <c r="F69">
        <f>F14+(9/0.017)*(F15*F50-F30*F51)</f>
        <v>0.08174937796736019</v>
      </c>
    </row>
    <row r="70" spans="1:6" ht="12.75">
      <c r="A70" t="s">
        <v>74</v>
      </c>
      <c r="B70">
        <f>B15+(10/0.017)*(B16*B50-B31*B51)</f>
        <v>-0.3438125655957305</v>
      </c>
      <c r="C70">
        <f>C15+(10/0.017)*(C16*C50-C31*C51)</f>
        <v>-0.14826957883085343</v>
      </c>
      <c r="D70">
        <f>D15+(10/0.017)*(D16*D50-D31*D51)</f>
        <v>0.022428387668422565</v>
      </c>
      <c r="E70">
        <f>E15+(10/0.017)*(E16*E50-E31*E51)</f>
        <v>-0.0887248728558644</v>
      </c>
      <c r="F70">
        <f>F15+(10/0.017)*(F16*F50-F31*F51)</f>
        <v>-0.3559931939409309</v>
      </c>
    </row>
    <row r="71" spans="1:6" ht="12.75">
      <c r="A71" t="s">
        <v>75</v>
      </c>
      <c r="B71">
        <f>B16+(11/0.017)*(B17*B50-B32*B51)</f>
        <v>-0.03028118577967661</v>
      </c>
      <c r="C71">
        <f>C16+(11/0.017)*(C17*C50-C32*C51)</f>
        <v>-0.007032747303712619</v>
      </c>
      <c r="D71">
        <f>D16+(11/0.017)*(D17*D50-D32*D51)</f>
        <v>0.027187419937220476</v>
      </c>
      <c r="E71">
        <f>E16+(11/0.017)*(E17*E50-E32*E51)</f>
        <v>-0.05845898849399959</v>
      </c>
      <c r="F71">
        <f>F16+(11/0.017)*(F17*F50-F32*F51)</f>
        <v>-0.03214221203028717</v>
      </c>
    </row>
    <row r="72" spans="1:6" ht="12.75">
      <c r="A72" t="s">
        <v>76</v>
      </c>
      <c r="B72">
        <f>B17+(12/0.017)*(B18*B50-B33*B51)</f>
        <v>-0.06737869842208186</v>
      </c>
      <c r="C72">
        <f>C17+(12/0.017)*(C18*C50-C33*C51)</f>
        <v>-0.035358783313041424</v>
      </c>
      <c r="D72">
        <f>D17+(12/0.017)*(D18*D50-D33*D51)</f>
        <v>-0.03899980910170745</v>
      </c>
      <c r="E72">
        <f>E17+(12/0.017)*(E18*E50-E33*E51)</f>
        <v>-0.046781408970681615</v>
      </c>
      <c r="F72">
        <f>F17+(12/0.017)*(F18*F50-F33*F51)</f>
        <v>-0.06424771744516512</v>
      </c>
    </row>
    <row r="73" spans="1:6" ht="12.75">
      <c r="A73" t="s">
        <v>77</v>
      </c>
      <c r="B73">
        <f>B18+(13/0.017)*(B19*B50-B34*B51)</f>
        <v>0.006745837765775729</v>
      </c>
      <c r="C73">
        <f>C18+(13/0.017)*(C19*C50-C34*C51)</f>
        <v>0.018801772379380563</v>
      </c>
      <c r="D73">
        <f>D18+(13/0.017)*(D19*D50-D34*D51)</f>
        <v>0.027864386121799246</v>
      </c>
      <c r="E73">
        <f>E18+(13/0.017)*(E19*E50-E34*E51)</f>
        <v>0.03257450715019827</v>
      </c>
      <c r="F73">
        <f>F18+(13/0.017)*(F19*F50-F34*F51)</f>
        <v>0.007866152707812607</v>
      </c>
    </row>
    <row r="74" spans="1:6" ht="12.75">
      <c r="A74" t="s">
        <v>78</v>
      </c>
      <c r="B74">
        <f>B19+(14/0.017)*(B20*B50-B35*B51)</f>
        <v>-0.22398644430698625</v>
      </c>
      <c r="C74">
        <f>C19+(14/0.017)*(C20*C50-C35*C51)</f>
        <v>-0.2152305627253407</v>
      </c>
      <c r="D74">
        <f>D19+(14/0.017)*(D20*D50-D35*D51)</f>
        <v>-0.22587557559807853</v>
      </c>
      <c r="E74">
        <f>E19+(14/0.017)*(E20*E50-E35*E51)</f>
        <v>-0.20737875427052602</v>
      </c>
      <c r="F74">
        <f>F19+(14/0.017)*(F20*F50-F35*F51)</f>
        <v>-0.1694455673459052</v>
      </c>
    </row>
    <row r="75" spans="1:6" ht="12.75">
      <c r="A75" t="s">
        <v>79</v>
      </c>
      <c r="B75" s="49">
        <f>B20</f>
        <v>0.005422528</v>
      </c>
      <c r="C75" s="49">
        <f>C20</f>
        <v>0.002690168</v>
      </c>
      <c r="D75" s="49">
        <f>D20</f>
        <v>-3.891138E-05</v>
      </c>
      <c r="E75" s="49">
        <f>E20</f>
        <v>-0.004388071</v>
      </c>
      <c r="F75" s="49">
        <f>F20</f>
        <v>-0.00929955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149.13476526736991</v>
      </c>
      <c r="C82">
        <f>C22+(2/0.017)*(C8*C51+C23*C50)</f>
        <v>73.17744101225937</v>
      </c>
      <c r="D82">
        <f>D22+(2/0.017)*(D8*D51+D23*D50)</f>
        <v>-19.533096030685243</v>
      </c>
      <c r="E82">
        <f>E22+(2/0.017)*(E8*E51+E23*E50)</f>
        <v>-60.684503945570796</v>
      </c>
      <c r="F82">
        <f>F22+(2/0.017)*(F8*F51+F23*F50)</f>
        <v>-148.88605863520638</v>
      </c>
    </row>
    <row r="83" spans="1:6" ht="12.75">
      <c r="A83" t="s">
        <v>82</v>
      </c>
      <c r="B83">
        <f>B23+(3/0.017)*(B9*B51+B24*B50)</f>
        <v>-0.3388355333450979</v>
      </c>
      <c r="C83">
        <f>C23+(3/0.017)*(C9*C51+C24*C50)</f>
        <v>0.5881686395056588</v>
      </c>
      <c r="D83">
        <f>D23+(3/0.017)*(D9*D51+D24*D50)</f>
        <v>0.7489377879546342</v>
      </c>
      <c r="E83">
        <f>E23+(3/0.017)*(E9*E51+E24*E50)</f>
        <v>1.2083691767223461</v>
      </c>
      <c r="F83">
        <f>F23+(3/0.017)*(F9*F51+F24*F50)</f>
        <v>6.128683783114108</v>
      </c>
    </row>
    <row r="84" spans="1:6" ht="12.75">
      <c r="A84" t="s">
        <v>83</v>
      </c>
      <c r="B84">
        <f>B24+(4/0.017)*(B10*B51+B25*B50)</f>
        <v>1.355316724081151</v>
      </c>
      <c r="C84">
        <f>C24+(4/0.017)*(C10*C51+C25*C50)</f>
        <v>0.7562133613899142</v>
      </c>
      <c r="D84">
        <f>D24+(4/0.017)*(D10*D51+D25*D50)</f>
        <v>-1.3141680377269203</v>
      </c>
      <c r="E84">
        <f>E24+(4/0.017)*(E10*E51+E25*E50)</f>
        <v>-0.04437323392747369</v>
      </c>
      <c r="F84">
        <f>F24+(4/0.017)*(F10*F51+F25*F50)</f>
        <v>2.015076772945696</v>
      </c>
    </row>
    <row r="85" spans="1:6" ht="12.75">
      <c r="A85" t="s">
        <v>84</v>
      </c>
      <c r="B85">
        <f>B25+(5/0.017)*(B11*B51+B26*B50)</f>
        <v>0.19360558875328882</v>
      </c>
      <c r="C85">
        <f>C25+(5/0.017)*(C11*C51+C26*C50)</f>
        <v>0.6523364272918494</v>
      </c>
      <c r="D85">
        <f>D25+(5/0.017)*(D11*D51+D26*D50)</f>
        <v>0.7280042806705276</v>
      </c>
      <c r="E85">
        <f>E25+(5/0.017)*(E11*E51+E26*E50)</f>
        <v>1.015600010988309</v>
      </c>
      <c r="F85">
        <f>F25+(5/0.017)*(F11*F51+F26*F50)</f>
        <v>-0.9225858637213048</v>
      </c>
    </row>
    <row r="86" spans="1:6" ht="12.75">
      <c r="A86" t="s">
        <v>85</v>
      </c>
      <c r="B86">
        <f>B26+(6/0.017)*(B12*B51+B27*B50)</f>
        <v>0.11055910192532124</v>
      </c>
      <c r="C86">
        <f>C26+(6/0.017)*(C12*C51+C27*C50)</f>
        <v>0.12855549632038404</v>
      </c>
      <c r="D86">
        <f>D26+(6/0.017)*(D12*D51+D27*D50)</f>
        <v>-0.04257248119015595</v>
      </c>
      <c r="E86">
        <f>E26+(6/0.017)*(E12*E51+E27*E50)</f>
        <v>0.543426950252923</v>
      </c>
      <c r="F86">
        <f>F26+(6/0.017)*(F12*F51+F27*F50)</f>
        <v>1.9929199688482553</v>
      </c>
    </row>
    <row r="87" spans="1:6" ht="12.75">
      <c r="A87" t="s">
        <v>86</v>
      </c>
      <c r="B87">
        <f>B27+(7/0.017)*(B13*B51+B28*B50)</f>
        <v>0.039875736762176005</v>
      </c>
      <c r="C87">
        <f>C27+(7/0.017)*(C13*C51+C28*C50)</f>
        <v>0.06399309864836383</v>
      </c>
      <c r="D87">
        <f>D27+(7/0.017)*(D13*D51+D28*D50)</f>
        <v>0.008402643271346918</v>
      </c>
      <c r="E87">
        <f>E27+(7/0.017)*(E13*E51+E28*E50)</f>
        <v>0.26609412872717825</v>
      </c>
      <c r="F87">
        <f>F27+(7/0.017)*(F13*F51+F28*F50)</f>
        <v>-0.05222362865364729</v>
      </c>
    </row>
    <row r="88" spans="1:6" ht="12.75">
      <c r="A88" t="s">
        <v>87</v>
      </c>
      <c r="B88">
        <f>B28+(8/0.017)*(B14*B51+B29*B50)</f>
        <v>0.23666487431189795</v>
      </c>
      <c r="C88">
        <f>C28+(8/0.017)*(C14*C51+C29*C50)</f>
        <v>0.1465146434150942</v>
      </c>
      <c r="D88">
        <f>D28+(8/0.017)*(D14*D51+D29*D50)</f>
        <v>-0.23674722009077634</v>
      </c>
      <c r="E88">
        <f>E28+(8/0.017)*(E14*E51+E29*E50)</f>
        <v>-0.08921064163498417</v>
      </c>
      <c r="F88">
        <f>F28+(8/0.017)*(F14*F51+F29*F50)</f>
        <v>-0.12722118104784302</v>
      </c>
    </row>
    <row r="89" spans="1:6" ht="12.75">
      <c r="A89" t="s">
        <v>88</v>
      </c>
      <c r="B89">
        <f>B29+(9/0.017)*(B15*B51+B30*B50)</f>
        <v>0.08063396208431142</v>
      </c>
      <c r="C89">
        <f>C29+(9/0.017)*(C15*C51+C30*C50)</f>
        <v>0.06451440553345011</v>
      </c>
      <c r="D89">
        <f>D29+(9/0.017)*(D15*D51+D30*D50)</f>
        <v>0.0045064855361596125</v>
      </c>
      <c r="E89">
        <f>E29+(9/0.017)*(E15*E51+E30*E50)</f>
        <v>0.1420037163955865</v>
      </c>
      <c r="F89">
        <f>F29+(9/0.017)*(F15*F51+F30*F50)</f>
        <v>-0.08386926908220722</v>
      </c>
    </row>
    <row r="90" spans="1:6" ht="12.75">
      <c r="A90" t="s">
        <v>89</v>
      </c>
      <c r="B90">
        <f>B30+(10/0.017)*(B16*B51+B31*B50)</f>
        <v>-0.04466351885042651</v>
      </c>
      <c r="C90">
        <f>C30+(10/0.017)*(C16*C51+C31*C50)</f>
        <v>0.014774914432642087</v>
      </c>
      <c r="D90">
        <f>D30+(10/0.017)*(D16*D51+D31*D50)</f>
        <v>0.03493991720958678</v>
      </c>
      <c r="E90">
        <f>E30+(10/0.017)*(E16*E51+E31*E50)</f>
        <v>0.04144679940956272</v>
      </c>
      <c r="F90">
        <f>F30+(10/0.017)*(F16*F51+F31*F50)</f>
        <v>0.3259384097003753</v>
      </c>
    </row>
    <row r="91" spans="1:6" ht="12.75">
      <c r="A91" t="s">
        <v>90</v>
      </c>
      <c r="B91">
        <f>B31+(11/0.017)*(B17*B51+B32*B50)</f>
        <v>-0.00403388855134474</v>
      </c>
      <c r="C91">
        <f>C31+(11/0.017)*(C17*C51+C32*C50)</f>
        <v>-0.015412719972041761</v>
      </c>
      <c r="D91">
        <f>D31+(11/0.017)*(D17*D51+D32*D50)</f>
        <v>-0.03269801447342377</v>
      </c>
      <c r="E91">
        <f>E31+(11/0.017)*(E17*E51+E32*E50)</f>
        <v>0.04563040366169422</v>
      </c>
      <c r="F91">
        <f>F31+(11/0.017)*(F17*F51+F32*F50)</f>
        <v>0.002544071594370277</v>
      </c>
    </row>
    <row r="92" spans="1:6" ht="12.75">
      <c r="A92" t="s">
        <v>91</v>
      </c>
      <c r="B92">
        <f>B32+(12/0.017)*(B18*B51+B33*B50)</f>
        <v>0.02475735014931915</v>
      </c>
      <c r="C92">
        <f>C32+(12/0.017)*(C18*C51+C33*C50)</f>
        <v>0.02136745623032052</v>
      </c>
      <c r="D92">
        <f>D32+(12/0.017)*(D18*D51+D33*D50)</f>
        <v>-0.0032092277961710165</v>
      </c>
      <c r="E92">
        <f>E32+(12/0.017)*(E18*E51+E33*E50)</f>
        <v>0.021728880629121164</v>
      </c>
      <c r="F92">
        <f>F32+(12/0.017)*(F18*F51+F33*F50)</f>
        <v>-0.028565172413988815</v>
      </c>
    </row>
    <row r="93" spans="1:6" ht="12.75">
      <c r="A93" t="s">
        <v>92</v>
      </c>
      <c r="B93">
        <f>B33+(13/0.017)*(B19*B51+B34*B50)</f>
        <v>0.13774165417040557</v>
      </c>
      <c r="C93">
        <f>C33+(13/0.017)*(C19*C51+C34*C50)</f>
        <v>0.11836484523669435</v>
      </c>
      <c r="D93">
        <f>D33+(13/0.017)*(D19*D51+D34*D50)</f>
        <v>0.12183064691019205</v>
      </c>
      <c r="E93">
        <f>E33+(13/0.017)*(E19*E51+E34*E50)</f>
        <v>0.12193914191686124</v>
      </c>
      <c r="F93">
        <f>F33+(13/0.017)*(F19*F51+F34*F50)</f>
        <v>0.06891936228261217</v>
      </c>
    </row>
    <row r="94" spans="1:6" ht="12.75">
      <c r="A94" t="s">
        <v>93</v>
      </c>
      <c r="B94">
        <f>B34+(14/0.017)*(B20*B51+B35*B50)</f>
        <v>-0.03728389260439161</v>
      </c>
      <c r="C94">
        <f>C34+(14/0.017)*(C20*C51+C35*C50)</f>
        <v>-0.013923520793257491</v>
      </c>
      <c r="D94">
        <f>D34+(14/0.017)*(D20*D51+D35*D50)</f>
        <v>-0.0012605496787963764</v>
      </c>
      <c r="E94">
        <f>E34+(14/0.017)*(E20*E51+E35*E50)</f>
        <v>0.006000911961417399</v>
      </c>
      <c r="F94">
        <f>F34+(14/0.017)*(F20*F51+F35*F50)</f>
        <v>-0.007938691701405818</v>
      </c>
    </row>
    <row r="95" spans="1:6" ht="12.75">
      <c r="A95" t="s">
        <v>94</v>
      </c>
      <c r="B95" s="49">
        <f>B35</f>
        <v>-0.004046058</v>
      </c>
      <c r="C95" s="49">
        <f>C35</f>
        <v>-0.00283341</v>
      </c>
      <c r="D95" s="49">
        <f>D35</f>
        <v>-0.0005330128</v>
      </c>
      <c r="E95" s="49">
        <f>E35</f>
        <v>0.003905626</v>
      </c>
      <c r="F95" s="49">
        <f>F35</f>
        <v>0.002840346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-1.169711375934571</v>
      </c>
      <c r="C103">
        <f>C63*10000/C62</f>
        <v>1.6137015307638007</v>
      </c>
      <c r="D103">
        <f>D63*10000/D62</f>
        <v>-0.10225132176301387</v>
      </c>
      <c r="E103">
        <f>E63*10000/E62</f>
        <v>3.204357905173548</v>
      </c>
      <c r="F103">
        <f>F63*10000/F62</f>
        <v>-0.6320731052725582</v>
      </c>
      <c r="G103">
        <f>AVERAGE(C103:E103)</f>
        <v>1.5719360380581116</v>
      </c>
      <c r="H103">
        <f>STDEV(C103:E103)</f>
        <v>1.6537002183591842</v>
      </c>
      <c r="I103">
        <f>(B103*B4+C103*C4+D103*D4+E103*E4+F103*F4)/SUM(B4:F4)</f>
        <v>0.8802916605962733</v>
      </c>
      <c r="K103">
        <f>(LN(H103)+LN(H123))/2-LN(K114*K115^3)</f>
        <v>-4.193861992981233</v>
      </c>
    </row>
    <row r="104" spans="1:11" ht="12.75">
      <c r="A104" t="s">
        <v>68</v>
      </c>
      <c r="B104">
        <f>B64*10000/B62</f>
        <v>0.07992896550927318</v>
      </c>
      <c r="C104">
        <f>C64*10000/C62</f>
        <v>0.22489434774208875</v>
      </c>
      <c r="D104">
        <f>D64*10000/D62</f>
        <v>-0.003656546988277541</v>
      </c>
      <c r="E104">
        <f>E64*10000/E62</f>
        <v>-0.20803652980574475</v>
      </c>
      <c r="F104">
        <f>F64*10000/F62</f>
        <v>-0.7530952656415737</v>
      </c>
      <c r="G104">
        <f>AVERAGE(C104:E104)</f>
        <v>0.004400423649355482</v>
      </c>
      <c r="H104">
        <f>STDEV(C104:E104)</f>
        <v>0.216577866517971</v>
      </c>
      <c r="I104">
        <f>(B104*B4+C104*C4+D104*D4+E104*E4+F104*F4)/SUM(B4:F4)</f>
        <v>-0.08578108034059997</v>
      </c>
      <c r="K104">
        <f>(LN(H104)+LN(H124))/2-LN(K114*K115^4)</f>
        <v>-4.030604029083043</v>
      </c>
    </row>
    <row r="105" spans="1:11" ht="12.75">
      <c r="A105" t="s">
        <v>69</v>
      </c>
      <c r="B105">
        <f>B65*10000/B62</f>
        <v>0.7128111583436353</v>
      </c>
      <c r="C105">
        <f>C65*10000/C62</f>
        <v>-0.5216087189353754</v>
      </c>
      <c r="D105">
        <f>D65*10000/D62</f>
        <v>0.1098638312543162</v>
      </c>
      <c r="E105">
        <f>E65*10000/E62</f>
        <v>0.002927316575831857</v>
      </c>
      <c r="F105">
        <f>F65*10000/F62</f>
        <v>-0.36825708895998055</v>
      </c>
      <c r="G105">
        <f>AVERAGE(C105:E105)</f>
        <v>-0.13627252370174245</v>
      </c>
      <c r="H105">
        <f>STDEV(C105:E105)</f>
        <v>0.33796722039384947</v>
      </c>
      <c r="I105">
        <f>(B105*B4+C105*C4+D105*D4+E105*E4+F105*F4)/SUM(B4:F4)</f>
        <v>-0.04403841058840855</v>
      </c>
      <c r="K105">
        <f>(LN(H105)+LN(H125))/2-LN(K114*K115^5)</f>
        <v>-4.064353635171258</v>
      </c>
    </row>
    <row r="106" spans="1:11" ht="12.75">
      <c r="A106" t="s">
        <v>70</v>
      </c>
      <c r="B106">
        <f>B66*10000/B62</f>
        <v>1.588857753677488</v>
      </c>
      <c r="C106">
        <f>C66*10000/C62</f>
        <v>1.397876810952628</v>
      </c>
      <c r="D106">
        <f>D66*10000/D62</f>
        <v>0.35379081902382437</v>
      </c>
      <c r="E106">
        <f>E66*10000/E62</f>
        <v>0.2466766533606566</v>
      </c>
      <c r="F106">
        <f>F66*10000/F62</f>
        <v>12.338799883549491</v>
      </c>
      <c r="G106">
        <f>AVERAGE(C106:E106)</f>
        <v>0.6661147611123697</v>
      </c>
      <c r="H106">
        <f>STDEV(C106:E106)</f>
        <v>0.6359835959450856</v>
      </c>
      <c r="I106">
        <f>(B106*B4+C106*C4+D106*D4+E106*E4+F106*F4)/SUM(B4:F4)</f>
        <v>2.35707239078218</v>
      </c>
      <c r="K106">
        <f>(LN(H106)+LN(H126))/2-LN(K114*K115^6)</f>
        <v>-2.9306798278749873</v>
      </c>
    </row>
    <row r="107" spans="1:11" ht="12.75">
      <c r="A107" t="s">
        <v>71</v>
      </c>
      <c r="B107">
        <f>B67*10000/B62</f>
        <v>-0.1740826038536725</v>
      </c>
      <c r="C107">
        <f>C67*10000/C62</f>
        <v>0.00958938348490813</v>
      </c>
      <c r="D107">
        <f>D67*10000/D62</f>
        <v>-0.17302531427510914</v>
      </c>
      <c r="E107">
        <f>E67*10000/E62</f>
        <v>-0.0037302554883344727</v>
      </c>
      <c r="F107">
        <f>F67*10000/F62</f>
        <v>-0.09272490957322056</v>
      </c>
      <c r="G107">
        <f>AVERAGE(C107:E107)</f>
        <v>-0.055722062092845165</v>
      </c>
      <c r="H107">
        <f>STDEV(C107:E107)</f>
        <v>0.10180566253895824</v>
      </c>
      <c r="I107">
        <f>(B107*B4+C107*C4+D107*D4+E107*E4+F107*F4)/SUM(B4:F4)</f>
        <v>-0.07784484990927151</v>
      </c>
      <c r="K107">
        <f>(LN(H107)+LN(H127))/2-LN(K114*K115^7)</f>
        <v>-3.6546329226821923</v>
      </c>
    </row>
    <row r="108" spans="1:9" ht="12.75">
      <c r="A108" t="s">
        <v>72</v>
      </c>
      <c r="B108">
        <f>B68*10000/B62</f>
        <v>0.0478244585209621</v>
      </c>
      <c r="C108">
        <f>C68*10000/C62</f>
        <v>0.06855333280909472</v>
      </c>
      <c r="D108">
        <f>D68*10000/D62</f>
        <v>0.13882715931172734</v>
      </c>
      <c r="E108">
        <f>E68*10000/E62</f>
        <v>0.04134298619250122</v>
      </c>
      <c r="F108">
        <f>F68*10000/F62</f>
        <v>-0.18608637249416118</v>
      </c>
      <c r="G108">
        <f>AVERAGE(C108:E108)</f>
        <v>0.08290782610444108</v>
      </c>
      <c r="H108">
        <f>STDEV(C108:E108)</f>
        <v>0.05030238175781962</v>
      </c>
      <c r="I108">
        <f>(B108*B4+C108*C4+D108*D4+E108*E4+F108*F4)/SUM(B4:F4)</f>
        <v>0.0419429268959539</v>
      </c>
    </row>
    <row r="109" spans="1:9" ht="12.75">
      <c r="A109" t="s">
        <v>73</v>
      </c>
      <c r="B109">
        <f>B69*10000/B62</f>
        <v>-0.11186406715339432</v>
      </c>
      <c r="C109">
        <f>C69*10000/C62</f>
        <v>-0.06431581744919847</v>
      </c>
      <c r="D109">
        <f>D69*10000/D62</f>
        <v>-0.09566099917437411</v>
      </c>
      <c r="E109">
        <f>E69*10000/E62</f>
        <v>0.08730367714149151</v>
      </c>
      <c r="F109">
        <f>F69*10000/F62</f>
        <v>0.08175017437772775</v>
      </c>
      <c r="G109">
        <f>AVERAGE(C109:E109)</f>
        <v>-0.024224379827360355</v>
      </c>
      <c r="H109">
        <f>STDEV(C109:E109)</f>
        <v>0.09784942883216882</v>
      </c>
      <c r="I109">
        <f>(B109*B4+C109*C4+D109*D4+E109*E4+F109*F4)/SUM(B4:F4)</f>
        <v>-0.02278495552954118</v>
      </c>
    </row>
    <row r="110" spans="1:11" ht="12.75">
      <c r="A110" t="s">
        <v>74</v>
      </c>
      <c r="B110">
        <f>B70*10000/B62</f>
        <v>-0.3438118460399503</v>
      </c>
      <c r="C110">
        <f>C70*10000/C62</f>
        <v>-0.14826948070236257</v>
      </c>
      <c r="D110">
        <f>D70*10000/D62</f>
        <v>0.022428365258546443</v>
      </c>
      <c r="E110">
        <f>E70*10000/E62</f>
        <v>-0.08872453204552733</v>
      </c>
      <c r="F110">
        <f>F70*10000/F62</f>
        <v>-0.35599666206114755</v>
      </c>
      <c r="G110">
        <f>AVERAGE(C110:E110)</f>
        <v>-0.07152188249644782</v>
      </c>
      <c r="H110">
        <f>STDEV(C110:E110)</f>
        <v>0.08663940799402364</v>
      </c>
      <c r="I110">
        <f>(B110*B4+C110*C4+D110*D4+E110*E4+F110*F4)/SUM(B4:F4)</f>
        <v>-0.14890970831020098</v>
      </c>
      <c r="K110">
        <f>EXP(AVERAGE(K103:K107))</f>
        <v>0.02294107099547106</v>
      </c>
    </row>
    <row r="111" spans="1:9" ht="12.75">
      <c r="A111" t="s">
        <v>75</v>
      </c>
      <c r="B111">
        <f>B71*10000/B62</f>
        <v>-0.030281122405022978</v>
      </c>
      <c r="C111">
        <f>C71*10000/C62</f>
        <v>-0.007032742649265733</v>
      </c>
      <c r="D111">
        <f>D71*10000/D62</f>
        <v>0.027187392772240013</v>
      </c>
      <c r="E111">
        <f>E71*10000/E62</f>
        <v>-0.05845876394109877</v>
      </c>
      <c r="F111">
        <f>F71*10000/F62</f>
        <v>-0.03214252516283367</v>
      </c>
      <c r="G111">
        <f>AVERAGE(C111:E111)</f>
        <v>-0.01276803793937483</v>
      </c>
      <c r="H111">
        <f>STDEV(C111:E111)</f>
        <v>0.04311016410302804</v>
      </c>
      <c r="I111">
        <f>(B111*B4+C111*C4+D111*D4+E111*E4+F111*F4)/SUM(B4:F4)</f>
        <v>-0.017887638885787337</v>
      </c>
    </row>
    <row r="112" spans="1:9" ht="12.75">
      <c r="A112" t="s">
        <v>76</v>
      </c>
      <c r="B112">
        <f>B72*10000/B62</f>
        <v>-0.0673785574070732</v>
      </c>
      <c r="C112">
        <f>C72*10000/C62</f>
        <v>-0.03535875991172018</v>
      </c>
      <c r="D112">
        <f>D72*10000/D62</f>
        <v>-0.03899977013408732</v>
      </c>
      <c r="E112">
        <f>E72*10000/E62</f>
        <v>-0.046781229273746054</v>
      </c>
      <c r="F112">
        <f>F72*10000/F62</f>
        <v>-0.0642483433526587</v>
      </c>
      <c r="G112">
        <f>AVERAGE(C112:E112)</f>
        <v>-0.040379919773184524</v>
      </c>
      <c r="H112">
        <f>STDEV(C112:E112)</f>
        <v>0.005834964554419305</v>
      </c>
      <c r="I112">
        <f>(B112*B4+C112*C4+D112*D4+E112*E4+F112*F4)/SUM(B4:F4)</f>
        <v>-0.04747861636260041</v>
      </c>
    </row>
    <row r="113" spans="1:9" ht="12.75">
      <c r="A113" t="s">
        <v>77</v>
      </c>
      <c r="B113">
        <f>B73*10000/B62</f>
        <v>0.006745823647599017</v>
      </c>
      <c r="C113">
        <f>C73*10000/C62</f>
        <v>0.018801759935900494</v>
      </c>
      <c r="D113">
        <f>D73*10000/D62</f>
        <v>0.027864358280411342</v>
      </c>
      <c r="E113">
        <f>E73*10000/E62</f>
        <v>0.0325743820248709</v>
      </c>
      <c r="F113">
        <f>F73*10000/F62</f>
        <v>0.007866229340635082</v>
      </c>
      <c r="G113">
        <f>AVERAGE(C113:E113)</f>
        <v>0.026413500080394243</v>
      </c>
      <c r="H113">
        <f>STDEV(C113:E113)</f>
        <v>0.007000001567058172</v>
      </c>
      <c r="I113">
        <f>(B113*B4+C113*C4+D113*D4+E113*E4+F113*F4)/SUM(B4:F4)</f>
        <v>0.021090499072200834</v>
      </c>
    </row>
    <row r="114" spans="1:11" ht="12.75">
      <c r="A114" t="s">
        <v>78</v>
      </c>
      <c r="B114">
        <f>B74*10000/B62</f>
        <v>-0.22398597553197097</v>
      </c>
      <c r="C114">
        <f>C74*10000/C62</f>
        <v>-0.2152304202804071</v>
      </c>
      <c r="D114">
        <f>D74*10000/D62</f>
        <v>-0.2258753499089321</v>
      </c>
      <c r="E114">
        <f>E74*10000/E62</f>
        <v>-0.20737795768642428</v>
      </c>
      <c r="F114">
        <f>F74*10000/F62</f>
        <v>-0.16944721810105376</v>
      </c>
      <c r="G114">
        <f>AVERAGE(C114:E114)</f>
        <v>-0.2161612426252545</v>
      </c>
      <c r="H114">
        <f>STDEV(C114:E114)</f>
        <v>0.009283760145359662</v>
      </c>
      <c r="I114">
        <f>(B114*B4+C114*C4+D114*D4+E114*E4+F114*F4)/SUM(B4:F4)</f>
        <v>-0.2110638410360059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0.005422516651341585</v>
      </c>
      <c r="C115">
        <f>C75*10000/C62</f>
        <v>0.0026901662195799834</v>
      </c>
      <c r="D115">
        <f>D75*10000/D62</f>
        <v>-3.891134112073599E-05</v>
      </c>
      <c r="E115">
        <f>E75*10000/E62</f>
        <v>-0.004388054144524095</v>
      </c>
      <c r="F115">
        <f>F75*10000/F62</f>
        <v>-0.009299640597117896</v>
      </c>
      <c r="G115">
        <f>AVERAGE(C115:E115)</f>
        <v>-0.0005789330886882823</v>
      </c>
      <c r="H115">
        <f>STDEV(C115:E115)</f>
        <v>0.003569876538003639</v>
      </c>
      <c r="I115">
        <f>(B115*B4+C115*C4+D115*D4+E115*E4+F115*F4)/SUM(B4:F4)</f>
        <v>-0.000873491566607078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149.1344531473571</v>
      </c>
      <c r="C122">
        <f>C82*10000/C62</f>
        <v>73.17739258161089</v>
      </c>
      <c r="D122">
        <f>D82*10000/D62</f>
        <v>-19.533076513711094</v>
      </c>
      <c r="E122">
        <f>E82*10000/E62</f>
        <v>-60.684270844011124</v>
      </c>
      <c r="F122">
        <f>F82*10000/F62</f>
        <v>-148.88750909762737</v>
      </c>
      <c r="G122">
        <f>AVERAGE(C122:E122)</f>
        <v>-2.34665159203711</v>
      </c>
      <c r="H122">
        <f>STDEV(C122:E122)</f>
        <v>68.56577962044828</v>
      </c>
      <c r="I122">
        <f>(B122*B4+C122*C4+D122*D4+E122*E4+F122*F4)/SUM(B4:F4)</f>
        <v>0.03339608198267715</v>
      </c>
    </row>
    <row r="123" spans="1:9" ht="12.75">
      <c r="A123" t="s">
        <v>82</v>
      </c>
      <c r="B123">
        <f>B83*10000/B62</f>
        <v>-0.33883482420561045</v>
      </c>
      <c r="C123">
        <f>C83*10000/C62</f>
        <v>0.5881682502410407</v>
      </c>
      <c r="D123">
        <f>D83*10000/D62</f>
        <v>0.7489370396349913</v>
      </c>
      <c r="E123">
        <f>E83*10000/E62</f>
        <v>1.2083645351298233</v>
      </c>
      <c r="F123">
        <f>F83*10000/F62</f>
        <v>6.128743489345834</v>
      </c>
      <c r="G123">
        <f>AVERAGE(C123:E123)</f>
        <v>0.8484899416686185</v>
      </c>
      <c r="H123">
        <f>STDEV(C123:E123)</f>
        <v>0.32186012983118883</v>
      </c>
      <c r="I123">
        <f>(B123*B4+C123*C4+D123*D4+E123*E4+F123*F4)/SUM(B4:F4)</f>
        <v>1.380994192388084</v>
      </c>
    </row>
    <row r="124" spans="1:9" ht="12.75">
      <c r="A124" t="s">
        <v>83</v>
      </c>
      <c r="B124">
        <f>B84*10000/B62</f>
        <v>1.3553138875763795</v>
      </c>
      <c r="C124">
        <f>C84*10000/C62</f>
        <v>0.7562128609091244</v>
      </c>
      <c r="D124">
        <f>D84*10000/D62</f>
        <v>-1.3141667246435473</v>
      </c>
      <c r="E124">
        <f>E84*10000/E62</f>
        <v>-0.044373063480829755</v>
      </c>
      <c r="F124">
        <f>F84*10000/F62</f>
        <v>2.015096404019024</v>
      </c>
      <c r="G124">
        <f>AVERAGE(C124:E124)</f>
        <v>-0.20077564240508425</v>
      </c>
      <c r="H124">
        <f>STDEV(C124:E124)</f>
        <v>1.044013521027832</v>
      </c>
      <c r="I124">
        <f>(B124*B4+C124*C4+D124*D4+E124*E4+F124*F4)/SUM(B4:F4)</f>
        <v>0.32001783645962056</v>
      </c>
    </row>
    <row r="125" spans="1:9" ht="12.75">
      <c r="A125" t="s">
        <v>84</v>
      </c>
      <c r="B125">
        <f>B85*10000/B62</f>
        <v>0.1936051835615233</v>
      </c>
      <c r="C125">
        <f>C85*10000/C62</f>
        <v>0.6523359955593953</v>
      </c>
      <c r="D125">
        <f>D85*10000/D62</f>
        <v>0.7280035532671143</v>
      </c>
      <c r="E125">
        <f>E85*10000/E62</f>
        <v>1.015596109861478</v>
      </c>
      <c r="F125">
        <f>F85*10000/F62</f>
        <v>-0.9225948516422541</v>
      </c>
      <c r="G125">
        <f>AVERAGE(C125:E125)</f>
        <v>0.7986452195626624</v>
      </c>
      <c r="H125">
        <f>STDEV(C125:E125)</f>
        <v>0.19165636285667503</v>
      </c>
      <c r="I125">
        <f>(B125*B4+C125*C4+D125*D4+E125*E4+F125*F4)/SUM(B4:F4)</f>
        <v>0.4813255111619323</v>
      </c>
    </row>
    <row r="126" spans="1:9" ht="12.75">
      <c r="A126" t="s">
        <v>85</v>
      </c>
      <c r="B126">
        <f>B86*10000/B62</f>
        <v>0.11055887053924404</v>
      </c>
      <c r="C126">
        <f>C86*10000/C62</f>
        <v>0.12855541123916278</v>
      </c>
      <c r="D126">
        <f>D86*10000/D62</f>
        <v>-0.042572438652812475</v>
      </c>
      <c r="E126">
        <f>E86*10000/E62</f>
        <v>0.5434248628391445</v>
      </c>
      <c r="F126">
        <f>F86*10000/F62</f>
        <v>1.992939384067849</v>
      </c>
      <c r="G126">
        <f>AVERAGE(C126:E126)</f>
        <v>0.20980261180849827</v>
      </c>
      <c r="H126">
        <f>STDEV(C126:E126)</f>
        <v>0.3013287905913228</v>
      </c>
      <c r="I126">
        <f>(B126*B4+C126*C4+D126*D4+E126*E4+F126*F4)/SUM(B4:F4)</f>
        <v>0.43332648004162566</v>
      </c>
    </row>
    <row r="127" spans="1:9" ht="12.75">
      <c r="A127" t="s">
        <v>86</v>
      </c>
      <c r="B127">
        <f>B87*10000/B62</f>
        <v>0.0398756533073528</v>
      </c>
      <c r="C127">
        <f>C87*10000/C62</f>
        <v>0.06399305629614131</v>
      </c>
      <c r="D127">
        <f>D87*10000/D62</f>
        <v>0.008402634875638873</v>
      </c>
      <c r="E127">
        <f>E87*10000/E62</f>
        <v>0.2660931066053449</v>
      </c>
      <c r="F127">
        <f>F87*10000/F62</f>
        <v>-0.05222413742130186</v>
      </c>
      <c r="G127">
        <f>AVERAGE(C127:E127)</f>
        <v>0.1128295992590417</v>
      </c>
      <c r="H127">
        <f>STDEV(C127:E127)</f>
        <v>0.13560918387592713</v>
      </c>
      <c r="I127">
        <f>(B127*B4+C127*C4+D127*D4+E127*E4+F127*F4)/SUM(B4:F4)</f>
        <v>0.08023293114197971</v>
      </c>
    </row>
    <row r="128" spans="1:9" ht="12.75">
      <c r="A128" t="s">
        <v>87</v>
      </c>
      <c r="B128">
        <f>B88*10000/B62</f>
        <v>0.23666437900254825</v>
      </c>
      <c r="C128">
        <f>C88*10000/C62</f>
        <v>0.1465145464480632</v>
      </c>
      <c r="D128">
        <f>D88*10000/D62</f>
        <v>-0.23674698353895846</v>
      </c>
      <c r="E128">
        <f>E88*10000/E62</f>
        <v>-0.0892102989587101</v>
      </c>
      <c r="F128">
        <f>F88*10000/F62</f>
        <v>-0.12722242044892568</v>
      </c>
      <c r="G128">
        <f>AVERAGE(C128:E128)</f>
        <v>-0.059814245349868456</v>
      </c>
      <c r="H128">
        <f>STDEV(C128:E128)</f>
        <v>0.1933143710845849</v>
      </c>
      <c r="I128">
        <f>(B128*B4+C128*C4+D128*D4+E128*E4+F128*F4)/SUM(B4:F4)</f>
        <v>-0.025915205808627505</v>
      </c>
    </row>
    <row r="129" spans="1:9" ht="12.75">
      <c r="A129" t="s">
        <v>88</v>
      </c>
      <c r="B129">
        <f>B89*10000/B62</f>
        <v>0.08063379332772919</v>
      </c>
      <c r="C129">
        <f>C89*10000/C62</f>
        <v>0.06451436283621374</v>
      </c>
      <c r="D129">
        <f>D89*10000/D62</f>
        <v>0.004506481033393559</v>
      </c>
      <c r="E129">
        <f>E89*10000/E62</f>
        <v>0.14200317093034218</v>
      </c>
      <c r="F129">
        <f>F89*10000/F62</f>
        <v>-0.08387008614475959</v>
      </c>
      <c r="G129">
        <f>AVERAGE(C129:E129)</f>
        <v>0.07034133826664983</v>
      </c>
      <c r="H129">
        <f>STDEV(C129:E129)</f>
        <v>0.06893330229398989</v>
      </c>
      <c r="I129">
        <f>(B129*B4+C129*C4+D129*D4+E129*E4+F129*F4)/SUM(B4:F4)</f>
        <v>0.051250116597198775</v>
      </c>
    </row>
    <row r="130" spans="1:9" ht="12.75">
      <c r="A130" t="s">
        <v>89</v>
      </c>
      <c r="B130">
        <f>B90*10000/B62</f>
        <v>-0.044663425375387006</v>
      </c>
      <c r="C130">
        <f>C90*10000/C62</f>
        <v>0.014774904654236648</v>
      </c>
      <c r="D130">
        <f>D90*10000/D62</f>
        <v>0.03493988229850766</v>
      </c>
      <c r="E130">
        <f>E90*10000/E62</f>
        <v>0.04144664020395079</v>
      </c>
      <c r="F130">
        <f>F90*10000/F62</f>
        <v>0.32594158502396947</v>
      </c>
      <c r="G130">
        <f>AVERAGE(C130:E130)</f>
        <v>0.03038714238556503</v>
      </c>
      <c r="H130">
        <f>STDEV(C130:E130)</f>
        <v>0.01390650746394101</v>
      </c>
      <c r="I130">
        <f>(B130*B4+C130*C4+D130*D4+E130*E4+F130*F4)/SUM(B4:F4)</f>
        <v>0.058949641138066826</v>
      </c>
    </row>
    <row r="131" spans="1:9" ht="12.75">
      <c r="A131" t="s">
        <v>90</v>
      </c>
      <c r="B131">
        <f>B91*10000/B62</f>
        <v>-0.0040338801089313025</v>
      </c>
      <c r="C131">
        <f>C91*10000/C62</f>
        <v>-0.015412709771520773</v>
      </c>
      <c r="D131">
        <f>D91*10000/D62</f>
        <v>-0.032697981802397004</v>
      </c>
      <c r="E131">
        <f>E91*10000/E62</f>
        <v>0.04563022838600486</v>
      </c>
      <c r="F131">
        <f>F91*10000/F62</f>
        <v>0.002544096378962453</v>
      </c>
      <c r="G131">
        <f>AVERAGE(C131:E131)</f>
        <v>-0.0008268210626376388</v>
      </c>
      <c r="H131">
        <f>STDEV(C131:E131)</f>
        <v>0.04115079877597225</v>
      </c>
      <c r="I131">
        <f>(B131*B4+C131*C4+D131*D4+E131*E4+F131*F4)/SUM(B4:F4)</f>
        <v>-0.000842191569735665</v>
      </c>
    </row>
    <row r="132" spans="1:9" ht="12.75">
      <c r="A132" t="s">
        <v>91</v>
      </c>
      <c r="B132">
        <f>B92*10000/B62</f>
        <v>0.024757298335347865</v>
      </c>
      <c r="C132">
        <f>C92*10000/C62</f>
        <v>0.021367442088807136</v>
      </c>
      <c r="D132">
        <f>D92*10000/D62</f>
        <v>-0.0032092245895919964</v>
      </c>
      <c r="E132">
        <f>E92*10000/E62</f>
        <v>0.021728797164057838</v>
      </c>
      <c r="F132">
        <f>F92*10000/F62</f>
        <v>-0.02856545069866849</v>
      </c>
      <c r="G132">
        <f>AVERAGE(C132:E132)</f>
        <v>0.013295671554424326</v>
      </c>
      <c r="H132">
        <f>STDEV(C132:E132)</f>
        <v>0.014294801219890258</v>
      </c>
      <c r="I132">
        <f>(B132*B4+C132*C4+D132*D4+E132*E4+F132*F4)/SUM(B4:F4)</f>
        <v>0.009367219218827882</v>
      </c>
    </row>
    <row r="133" spans="1:9" ht="12.75">
      <c r="A133" t="s">
        <v>92</v>
      </c>
      <c r="B133">
        <f>B93*10000/B62</f>
        <v>0.1377413658947189</v>
      </c>
      <c r="C133">
        <f>C93*10000/C62</f>
        <v>0.11836476689989912</v>
      </c>
      <c r="D133">
        <f>D93*10000/D62</f>
        <v>0.12183052518009957</v>
      </c>
      <c r="E133">
        <f>E93*10000/E62</f>
        <v>0.12193867352374078</v>
      </c>
      <c r="F133">
        <f>F93*10000/F62</f>
        <v>0.06892003370172277</v>
      </c>
      <c r="G133">
        <f>AVERAGE(C133:E133)</f>
        <v>0.12071132186791315</v>
      </c>
      <c r="H133">
        <f>STDEV(C133:E133)</f>
        <v>0.0020328955161287962</v>
      </c>
      <c r="I133">
        <f>(B133*B4+C133*C4+D133*D4+E133*E4+F133*F4)/SUM(B4:F4)</f>
        <v>0.11626985946062109</v>
      </c>
    </row>
    <row r="134" spans="1:9" ht="12.75">
      <c r="A134" t="s">
        <v>93</v>
      </c>
      <c r="B134">
        <f>B94*10000/B62</f>
        <v>-0.037283814573967136</v>
      </c>
      <c r="C134">
        <f>C94*10000/C62</f>
        <v>-0.013923511578325517</v>
      </c>
      <c r="D134">
        <f>D94*10000/D62</f>
        <v>-0.0012605484192871079</v>
      </c>
      <c r="E134">
        <f>E94*10000/E62</f>
        <v>0.0060008889106903315</v>
      </c>
      <c r="F134">
        <f>F94*10000/F62</f>
        <v>-0.007938769040910204</v>
      </c>
      <c r="G134">
        <f>AVERAGE(C134:E134)</f>
        <v>-0.0030610570289740977</v>
      </c>
      <c r="H134">
        <f>STDEV(C134:E134)</f>
        <v>0.010083491813446446</v>
      </c>
      <c r="I134">
        <f>(B134*B4+C134*C4+D134*D4+E134*E4+F134*F4)/SUM(B4:F4)</f>
        <v>-0.008668752470059793</v>
      </c>
    </row>
    <row r="135" spans="1:9" ht="12.75">
      <c r="A135" t="s">
        <v>94</v>
      </c>
      <c r="B135">
        <f>B95*10000/B62</f>
        <v>-0.004046049532117461</v>
      </c>
      <c r="C135">
        <f>C95*10000/C62</f>
        <v>-0.0028334081247788695</v>
      </c>
      <c r="D135">
        <f>D95*10000/D62</f>
        <v>-0.0005330122674271286</v>
      </c>
      <c r="E135">
        <f>E95*10000/E62</f>
        <v>0.0039056109976937617</v>
      </c>
      <c r="F135">
        <f>F95*10000/F62</f>
        <v>0.002840373670926166</v>
      </c>
      <c r="G135">
        <f>AVERAGE(C135:E135)</f>
        <v>0.0001797302018292546</v>
      </c>
      <c r="H135">
        <f>STDEV(C135:E135)</f>
        <v>0.0034255796668409585</v>
      </c>
      <c r="I135">
        <f>(B135*B4+C135*C4+D135*D4+E135*E4+F135*F4)/SUM(B4:F4)</f>
        <v>-7.702855622230663E-05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2004-11-02T14:17:54Z</cp:lastPrinted>
  <dcterms:created xsi:type="dcterms:W3CDTF">2004-11-02T14:17:54Z</dcterms:created>
  <dcterms:modified xsi:type="dcterms:W3CDTF">2004-11-10T08:21:59Z</dcterms:modified>
  <cp:category/>
  <cp:version/>
  <cp:contentType/>
  <cp:contentStatus/>
</cp:coreProperties>
</file>