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<sst xmlns="http://schemas.openxmlformats.org/spreadsheetml/2006/main" count="202" uniqueCount="97">
  <si>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12/10/2004       14:29:37</t>
  </si>
  <si>
    <t>LISSNER</t>
  </si>
  <si>
    <t>HCMQAP352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</si>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</sst>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949892"/>
        <c:axId val="36331301"/>
      </c:lineChart>
      <c:catAx>
        <c:axId val="18949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auto val="1"/>
        <c:lblOffset val="100"/>
        <c:noMultiLvlLbl val="0"/>
      </c:catAx>
      <c:valAx>
        <c:axId val="3633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498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-0.003753</v>
      </c>
      <c r="D4" s="13">
        <v>-0.003751</v>
      </c>
      <c r="E4" s="13">
        <v>-0.003752</v>
      </c>
      <c r="F4" s="24">
        <v>-0.002086</v>
      </c>
      <c r="G4" s="34">
        <v>-0.011698</v>
      </c>
    </row>
    <row r="5" spans="1:7" ht="12.75" thickBot="1">
      <c r="A5" s="44" t="s">
        <v>13</v>
      </c>
      <c r="B5" s="45">
        <v>4.543991</v>
      </c>
      <c r="C5" s="46">
        <v>2.366916</v>
      </c>
      <c r="D5" s="46">
        <v>-0.797622</v>
      </c>
      <c r="E5" s="46">
        <v>-2.094721</v>
      </c>
      <c r="F5" s="47">
        <v>-4.143922</v>
      </c>
      <c r="G5" s="48">
        <v>4.92666</v>
      </c>
    </row>
    <row r="6" spans="1:7" ht="12.75" thickTop="1">
      <c r="A6" s="6" t="s">
        <v>14</v>
      </c>
      <c r="B6" s="39">
        <v>-89.82464</v>
      </c>
      <c r="C6" s="40">
        <v>30.6412</v>
      </c>
      <c r="D6" s="40">
        <v>48.55521</v>
      </c>
      <c r="E6" s="40">
        <v>31.81006</v>
      </c>
      <c r="F6" s="41">
        <v>-102.3311</v>
      </c>
      <c r="G6" s="42">
        <v>0.02100465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-1.319527</v>
      </c>
      <c r="C8" s="14">
        <v>-1.916209</v>
      </c>
      <c r="D8" s="14">
        <v>-1.76654</v>
      </c>
      <c r="E8" s="14">
        <v>-2.831766</v>
      </c>
      <c r="F8" s="25">
        <v>-3.666697</v>
      </c>
      <c r="G8" s="35">
        <v>-2.248043</v>
      </c>
    </row>
    <row r="9" spans="1:7" ht="12">
      <c r="A9" s="20" t="s">
        <v>17</v>
      </c>
      <c r="B9" s="29">
        <v>-1.289378</v>
      </c>
      <c r="C9" s="14">
        <v>-0.4314565</v>
      </c>
      <c r="D9" s="14">
        <v>0.3864742</v>
      </c>
      <c r="E9" s="14">
        <v>0.2748768</v>
      </c>
      <c r="F9" s="25">
        <v>-1.163239</v>
      </c>
      <c r="G9" s="35">
        <v>-0.2871124</v>
      </c>
    </row>
    <row r="10" spans="1:7" ht="12">
      <c r="A10" s="20" t="s">
        <v>18</v>
      </c>
      <c r="B10" s="29">
        <v>0.4160198</v>
      </c>
      <c r="C10" s="14">
        <v>0.1266849</v>
      </c>
      <c r="D10" s="14">
        <v>0.08076798</v>
      </c>
      <c r="E10" s="14">
        <v>1.513933</v>
      </c>
      <c r="F10" s="25">
        <v>-0.6183943</v>
      </c>
      <c r="G10" s="35">
        <v>0.3916957</v>
      </c>
    </row>
    <row r="11" spans="1:7" ht="12">
      <c r="A11" s="21" t="s">
        <v>19</v>
      </c>
      <c r="B11" s="31">
        <v>1.897454</v>
      </c>
      <c r="C11" s="16">
        <v>0.5617375</v>
      </c>
      <c r="D11" s="16">
        <v>1.36453</v>
      </c>
      <c r="E11" s="16">
        <v>0.5365227</v>
      </c>
      <c r="F11" s="27">
        <v>12.80425</v>
      </c>
      <c r="G11" s="37">
        <v>2.578952</v>
      </c>
    </row>
    <row r="12" spans="1:7" ht="12">
      <c r="A12" s="20" t="s">
        <v>20</v>
      </c>
      <c r="B12" s="29">
        <v>0.0524846</v>
      </c>
      <c r="C12" s="14">
        <v>-0.2000099</v>
      </c>
      <c r="D12" s="14">
        <v>-0.384537</v>
      </c>
      <c r="E12" s="14">
        <v>0.03550861</v>
      </c>
      <c r="F12" s="25">
        <v>-0.3034971</v>
      </c>
      <c r="G12" s="35">
        <v>-0.1650403</v>
      </c>
    </row>
    <row r="13" spans="1:7" ht="12">
      <c r="A13" s="20" t="s">
        <v>21</v>
      </c>
      <c r="B13" s="29">
        <v>0.03739533</v>
      </c>
      <c r="C13" s="14">
        <v>-0.226876</v>
      </c>
      <c r="D13" s="14">
        <v>-0.1790063</v>
      </c>
      <c r="E13" s="14">
        <v>0.01712002</v>
      </c>
      <c r="F13" s="25">
        <v>-0.3700353</v>
      </c>
      <c r="G13" s="35">
        <v>-0.1376602</v>
      </c>
    </row>
    <row r="14" spans="1:7" ht="12">
      <c r="A14" s="20" t="s">
        <v>22</v>
      </c>
      <c r="B14" s="29">
        <v>0.01480883</v>
      </c>
      <c r="C14" s="14">
        <v>-0.03143955</v>
      </c>
      <c r="D14" s="14">
        <v>-0.08992038</v>
      </c>
      <c r="E14" s="14">
        <v>0.0915969</v>
      </c>
      <c r="F14" s="25">
        <v>-0.02214712</v>
      </c>
      <c r="G14" s="35">
        <v>-0.007966018</v>
      </c>
    </row>
    <row r="15" spans="1:7" ht="12">
      <c r="A15" s="21" t="s">
        <v>23</v>
      </c>
      <c r="B15" s="31">
        <v>-0.3046775</v>
      </c>
      <c r="C15" s="16">
        <v>-0.08145368</v>
      </c>
      <c r="D15" s="16">
        <v>-0.03898077</v>
      </c>
      <c r="E15" s="16">
        <v>-0.1873741</v>
      </c>
      <c r="F15" s="27">
        <v>-0.3518867</v>
      </c>
      <c r="G15" s="37">
        <v>-0.1651975</v>
      </c>
    </row>
    <row r="16" spans="1:7" ht="12">
      <c r="A16" s="20" t="s">
        <v>24</v>
      </c>
      <c r="B16" s="29">
        <v>0.006033421</v>
      </c>
      <c r="C16" s="14">
        <v>-0.04914662</v>
      </c>
      <c r="D16" s="14">
        <v>-0.04003109</v>
      </c>
      <c r="E16" s="14">
        <v>-0.04559441</v>
      </c>
      <c r="F16" s="25">
        <v>-0.01754651</v>
      </c>
      <c r="G16" s="35">
        <v>-0.03388971</v>
      </c>
    </row>
    <row r="17" spans="1:7" ht="12">
      <c r="A17" s="20" t="s">
        <v>25</v>
      </c>
      <c r="B17" s="29">
        <v>-0.03946077</v>
      </c>
      <c r="C17" s="14">
        <v>-0.04241036</v>
      </c>
      <c r="D17" s="14">
        <v>-0.04693</v>
      </c>
      <c r="E17" s="14">
        <v>-0.02868647</v>
      </c>
      <c r="F17" s="25">
        <v>-0.05111446</v>
      </c>
      <c r="G17" s="35">
        <v>-0.04094718</v>
      </c>
    </row>
    <row r="18" spans="1:7" ht="12">
      <c r="A18" s="20" t="s">
        <v>26</v>
      </c>
      <c r="B18" s="29">
        <v>0.04494217</v>
      </c>
      <c r="C18" s="14">
        <v>0.0309191</v>
      </c>
      <c r="D18" s="14">
        <v>0.02501671</v>
      </c>
      <c r="E18" s="14">
        <v>0.01171858</v>
      </c>
      <c r="F18" s="25">
        <v>-0.003754028</v>
      </c>
      <c r="G18" s="35">
        <v>0.02224027</v>
      </c>
    </row>
    <row r="19" spans="1:7" ht="12">
      <c r="A19" s="21" t="s">
        <v>27</v>
      </c>
      <c r="B19" s="31">
        <v>-0.2084006</v>
      </c>
      <c r="C19" s="16">
        <v>-0.1822334</v>
      </c>
      <c r="D19" s="16">
        <v>-0.2065093</v>
      </c>
      <c r="E19" s="16">
        <v>-0.1921272</v>
      </c>
      <c r="F19" s="27">
        <v>-0.1493987</v>
      </c>
      <c r="G19" s="37">
        <v>-0.1898447</v>
      </c>
    </row>
    <row r="20" spans="1:7" ht="12.75" thickBot="1">
      <c r="A20" s="44" t="s">
        <v>28</v>
      </c>
      <c r="B20" s="45">
        <v>-0.01115484</v>
      </c>
      <c r="C20" s="46">
        <v>-0.003604512</v>
      </c>
      <c r="D20" s="46">
        <v>-0.0008048082</v>
      </c>
      <c r="E20" s="46">
        <v>-0.006545071</v>
      </c>
      <c r="F20" s="47">
        <v>0.002808333</v>
      </c>
      <c r="G20" s="48">
        <v>-0.003871434</v>
      </c>
    </row>
    <row r="21" spans="1:7" ht="12.75" thickTop="1">
      <c r="A21" s="6" t="s">
        <v>29</v>
      </c>
      <c r="B21" s="39">
        <v>-107.9942</v>
      </c>
      <c r="C21" s="40">
        <v>49.69743</v>
      </c>
      <c r="D21" s="40">
        <v>65.12041</v>
      </c>
      <c r="E21" s="40">
        <v>20.9504</v>
      </c>
      <c r="F21" s="41">
        <v>-127.223</v>
      </c>
      <c r="G21" s="43">
        <v>0.02002665</v>
      </c>
    </row>
    <row r="22" spans="1:7" ht="12">
      <c r="A22" s="20" t="s">
        <v>30</v>
      </c>
      <c r="B22" s="29">
        <v>90.88233</v>
      </c>
      <c r="C22" s="14">
        <v>47.33868</v>
      </c>
      <c r="D22" s="14">
        <v>-15.95245</v>
      </c>
      <c r="E22" s="14">
        <v>-41.89467</v>
      </c>
      <c r="F22" s="25">
        <v>-82.88033</v>
      </c>
      <c r="G22" s="36">
        <v>0</v>
      </c>
    </row>
    <row r="23" spans="1:7" ht="12">
      <c r="A23" s="20" t="s">
        <v>31</v>
      </c>
      <c r="B23" s="29">
        <v>-3.437556</v>
      </c>
      <c r="C23" s="14">
        <v>-3.591623</v>
      </c>
      <c r="D23" s="14">
        <v>-3.184441</v>
      </c>
      <c r="E23" s="14">
        <v>-4.723255</v>
      </c>
      <c r="F23" s="25">
        <v>6.843952</v>
      </c>
      <c r="G23" s="35">
        <v>-2.348319</v>
      </c>
    </row>
    <row r="24" spans="1:7" ht="12">
      <c r="A24" s="20" t="s">
        <v>32</v>
      </c>
      <c r="B24" s="29">
        <v>-1.759684</v>
      </c>
      <c r="C24" s="14">
        <v>3.371674</v>
      </c>
      <c r="D24" s="14">
        <v>4.119846</v>
      </c>
      <c r="E24" s="14">
        <v>2.435999</v>
      </c>
      <c r="F24" s="25">
        <v>5.816448</v>
      </c>
      <c r="G24" s="35">
        <v>2.911056</v>
      </c>
    </row>
    <row r="25" spans="1:7" ht="12">
      <c r="A25" s="20" t="s">
        <v>33</v>
      </c>
      <c r="B25" s="29">
        <v>-1.721419</v>
      </c>
      <c r="C25" s="14">
        <v>-0.8932449</v>
      </c>
      <c r="D25" s="14">
        <v>-1.113087</v>
      </c>
      <c r="E25" s="14">
        <v>-1.47384</v>
      </c>
      <c r="F25" s="25">
        <v>-0.9071185</v>
      </c>
      <c r="G25" s="35">
        <v>-1.207386</v>
      </c>
    </row>
    <row r="26" spans="1:7" ht="12">
      <c r="A26" s="21" t="s">
        <v>34</v>
      </c>
      <c r="B26" s="31">
        <v>0.7592773</v>
      </c>
      <c r="C26" s="16">
        <v>0.6069798</v>
      </c>
      <c r="D26" s="16">
        <v>0.4311352</v>
      </c>
      <c r="E26" s="16">
        <v>0.547055</v>
      </c>
      <c r="F26" s="27">
        <v>0.9677942</v>
      </c>
      <c r="G26" s="37">
        <v>0.6209179</v>
      </c>
    </row>
    <row r="27" spans="1:7" ht="12">
      <c r="A27" s="20" t="s">
        <v>35</v>
      </c>
      <c r="B27" s="29">
        <v>0.009374282</v>
      </c>
      <c r="C27" s="14">
        <v>-0.3763295</v>
      </c>
      <c r="D27" s="14">
        <v>0.03148219</v>
      </c>
      <c r="E27" s="14">
        <v>0.1715753</v>
      </c>
      <c r="F27" s="25">
        <v>0.3244224</v>
      </c>
      <c r="G27" s="35">
        <v>0.003004391</v>
      </c>
    </row>
    <row r="28" spans="1:7" ht="12">
      <c r="A28" s="20" t="s">
        <v>36</v>
      </c>
      <c r="B28" s="29">
        <v>0.02472534</v>
      </c>
      <c r="C28" s="14">
        <v>0.472235</v>
      </c>
      <c r="D28" s="14">
        <v>0.4718462</v>
      </c>
      <c r="E28" s="14">
        <v>0.5372186</v>
      </c>
      <c r="F28" s="25">
        <v>0.3348586</v>
      </c>
      <c r="G28" s="35">
        <v>0.4046365</v>
      </c>
    </row>
    <row r="29" spans="1:7" ht="12">
      <c r="A29" s="20" t="s">
        <v>37</v>
      </c>
      <c r="B29" s="29">
        <v>0.005772481</v>
      </c>
      <c r="C29" s="14">
        <v>-0.0574152</v>
      </c>
      <c r="D29" s="14">
        <v>-0.07993533</v>
      </c>
      <c r="E29" s="14">
        <v>-0.06724153</v>
      </c>
      <c r="F29" s="25">
        <v>0.09820086</v>
      </c>
      <c r="G29" s="35">
        <v>-0.03524512</v>
      </c>
    </row>
    <row r="30" spans="1:7" ht="12">
      <c r="A30" s="21" t="s">
        <v>38</v>
      </c>
      <c r="B30" s="31">
        <v>0.105099</v>
      </c>
      <c r="C30" s="16">
        <v>0.1145044</v>
      </c>
      <c r="D30" s="16">
        <v>0.07947214</v>
      </c>
      <c r="E30" s="16">
        <v>0.07144681</v>
      </c>
      <c r="F30" s="27">
        <v>0.1391328</v>
      </c>
      <c r="G30" s="37">
        <v>0.0976183</v>
      </c>
    </row>
    <row r="31" spans="1:7" ht="12">
      <c r="A31" s="20" t="s">
        <v>39</v>
      </c>
      <c r="B31" s="29">
        <v>-0.02400343</v>
      </c>
      <c r="C31" s="14">
        <v>-0.03832411</v>
      </c>
      <c r="D31" s="14">
        <v>0.01108721</v>
      </c>
      <c r="E31" s="14">
        <v>0.02077914</v>
      </c>
      <c r="F31" s="25">
        <v>-0.02419087</v>
      </c>
      <c r="G31" s="35">
        <v>-0.008272846</v>
      </c>
    </row>
    <row r="32" spans="1:7" ht="12">
      <c r="A32" s="20" t="s">
        <v>40</v>
      </c>
      <c r="B32" s="29">
        <v>0.02484892</v>
      </c>
      <c r="C32" s="14">
        <v>0.06149012</v>
      </c>
      <c r="D32" s="14">
        <v>0.05087662</v>
      </c>
      <c r="E32" s="14">
        <v>0.06998148</v>
      </c>
      <c r="F32" s="25">
        <v>0.02504216</v>
      </c>
      <c r="G32" s="35">
        <v>0.05079454</v>
      </c>
    </row>
    <row r="33" spans="1:7" ht="12">
      <c r="A33" s="20" t="s">
        <v>41</v>
      </c>
      <c r="B33" s="29">
        <v>0.1500741</v>
      </c>
      <c r="C33" s="14">
        <v>0.08437972</v>
      </c>
      <c r="D33" s="14">
        <v>0.1056094</v>
      </c>
      <c r="E33" s="14">
        <v>0.1258335</v>
      </c>
      <c r="F33" s="25">
        <v>0.1031983</v>
      </c>
      <c r="G33" s="35">
        <v>0.1114829</v>
      </c>
    </row>
    <row r="34" spans="1:7" ht="12">
      <c r="A34" s="21" t="s">
        <v>42</v>
      </c>
      <c r="B34" s="31">
        <v>-0.006739867</v>
      </c>
      <c r="C34" s="16">
        <v>-0.001558112</v>
      </c>
      <c r="D34" s="16">
        <v>0.004120303</v>
      </c>
      <c r="E34" s="16">
        <v>0.01246893</v>
      </c>
      <c r="F34" s="27">
        <v>-0.0385361</v>
      </c>
      <c r="G34" s="37">
        <v>-0.002573898</v>
      </c>
    </row>
    <row r="35" spans="1:7" ht="12.75" thickBot="1">
      <c r="A35" s="22" t="s">
        <v>43</v>
      </c>
      <c r="B35" s="32">
        <v>-0.006821651</v>
      </c>
      <c r="C35" s="17">
        <v>-0.001464792</v>
      </c>
      <c r="D35" s="17">
        <v>-0.007351999</v>
      </c>
      <c r="E35" s="17">
        <v>-0.01074135</v>
      </c>
      <c r="F35" s="28">
        <v>0.0001542205</v>
      </c>
      <c r="G35" s="38">
        <v>-0.005671617</v>
      </c>
    </row>
    <row r="36" spans="1:7" ht="12">
      <c r="A36" s="4" t="s">
        <v>44</v>
      </c>
      <c r="B36" s="3">
        <v>22.42432</v>
      </c>
      <c r="C36" s="3">
        <v>22.42432</v>
      </c>
      <c r="D36" s="3">
        <v>22.43652</v>
      </c>
      <c r="E36" s="3">
        <v>22.43652</v>
      </c>
      <c r="F36" s="3">
        <v>22.44568</v>
      </c>
      <c r="G36" s="3"/>
    </row>
    <row r="37" spans="1:6" ht="12">
      <c r="A37" s="4" t="s">
        <v>45</v>
      </c>
      <c r="B37" s="2">
        <v>0.3219605</v>
      </c>
      <c r="C37" s="2">
        <v>0.2863566</v>
      </c>
      <c r="D37" s="2">
        <v>0.2751668</v>
      </c>
      <c r="E37" s="2">
        <v>0.2634684</v>
      </c>
      <c r="F37" s="2">
        <v>0.259908</v>
      </c>
    </row>
    <row r="38" spans="1:7" ht="12">
      <c r="A38" s="4" t="s">
        <v>52</v>
      </c>
      <c r="B38" s="2">
        <v>0.0001543576</v>
      </c>
      <c r="C38" s="2">
        <v>-5.248881E-05</v>
      </c>
      <c r="D38" s="2">
        <v>-8.236704E-05</v>
      </c>
      <c r="E38" s="2">
        <v>-5.392694E-05</v>
      </c>
      <c r="F38" s="2">
        <v>0.0001721585</v>
      </c>
      <c r="G38" s="2">
        <v>0.0002954391</v>
      </c>
    </row>
    <row r="39" spans="1:7" ht="12.75" thickBot="1">
      <c r="A39" s="4" t="s">
        <v>53</v>
      </c>
      <c r="B39" s="2">
        <v>0.0001821874</v>
      </c>
      <c r="C39" s="2">
        <v>-8.423716E-05</v>
      </c>
      <c r="D39" s="2">
        <v>-0.0001108361</v>
      </c>
      <c r="E39" s="2">
        <v>-3.58416E-05</v>
      </c>
      <c r="F39" s="2">
        <v>0.0002177059</v>
      </c>
      <c r="G39" s="2">
        <v>0.001120077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3.117714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0.003753</v>
      </c>
      <c r="D4">
        <v>0.003751</v>
      </c>
      <c r="E4">
        <v>0.003752</v>
      </c>
      <c r="F4">
        <v>0.002086</v>
      </c>
      <c r="G4">
        <v>0.011698</v>
      </c>
    </row>
    <row r="5" spans="1:7" ht="12.75">
      <c r="A5" t="s">
        <v>13</v>
      </c>
      <c r="B5">
        <v>4.543991</v>
      </c>
      <c r="C5">
        <v>2.366916</v>
      </c>
      <c r="D5">
        <v>-0.797622</v>
      </c>
      <c r="E5">
        <v>-2.094721</v>
      </c>
      <c r="F5">
        <v>-4.143922</v>
      </c>
      <c r="G5">
        <v>4.92666</v>
      </c>
    </row>
    <row r="6" spans="1:7" ht="12.75">
      <c r="A6" t="s">
        <v>14</v>
      </c>
      <c r="B6" s="49">
        <v>-89.82464</v>
      </c>
      <c r="C6" s="49">
        <v>30.6412</v>
      </c>
      <c r="D6" s="49">
        <v>48.55521</v>
      </c>
      <c r="E6" s="49">
        <v>31.81006</v>
      </c>
      <c r="F6" s="49">
        <v>-102.3311</v>
      </c>
      <c r="G6" s="49">
        <v>0.02100465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-1.319527</v>
      </c>
      <c r="C8" s="49">
        <v>-1.916209</v>
      </c>
      <c r="D8" s="49">
        <v>-1.76654</v>
      </c>
      <c r="E8" s="49">
        <v>-2.831766</v>
      </c>
      <c r="F8" s="49">
        <v>-3.666697</v>
      </c>
      <c r="G8" s="49">
        <v>-2.248043</v>
      </c>
    </row>
    <row r="9" spans="1:7" ht="12.75">
      <c r="A9" t="s">
        <v>17</v>
      </c>
      <c r="B9" s="49">
        <v>-1.289378</v>
      </c>
      <c r="C9" s="49">
        <v>-0.4314565</v>
      </c>
      <c r="D9" s="49">
        <v>0.3864742</v>
      </c>
      <c r="E9" s="49">
        <v>0.2748768</v>
      </c>
      <c r="F9" s="49">
        <v>-1.163239</v>
      </c>
      <c r="G9" s="49">
        <v>-0.2871124</v>
      </c>
    </row>
    <row r="10" spans="1:7" ht="12.75">
      <c r="A10" t="s">
        <v>18</v>
      </c>
      <c r="B10" s="49">
        <v>0.4160198</v>
      </c>
      <c r="C10" s="49">
        <v>0.1266849</v>
      </c>
      <c r="D10" s="49">
        <v>0.08076798</v>
      </c>
      <c r="E10" s="49">
        <v>1.513933</v>
      </c>
      <c r="F10" s="49">
        <v>-0.6183943</v>
      </c>
      <c r="G10" s="49">
        <v>0.3916957</v>
      </c>
    </row>
    <row r="11" spans="1:7" ht="12.75">
      <c r="A11" t="s">
        <v>19</v>
      </c>
      <c r="B11" s="49">
        <v>1.897454</v>
      </c>
      <c r="C11" s="49">
        <v>0.5617375</v>
      </c>
      <c r="D11" s="49">
        <v>1.36453</v>
      </c>
      <c r="E11" s="49">
        <v>0.5365227</v>
      </c>
      <c r="F11" s="49">
        <v>12.80425</v>
      </c>
      <c r="G11" s="49">
        <v>2.578952</v>
      </c>
    </row>
    <row r="12" spans="1:7" ht="12.75">
      <c r="A12" t="s">
        <v>20</v>
      </c>
      <c r="B12" s="49">
        <v>0.0524846</v>
      </c>
      <c r="C12" s="49">
        <v>-0.2000099</v>
      </c>
      <c r="D12" s="49">
        <v>-0.384537</v>
      </c>
      <c r="E12" s="49">
        <v>0.03550861</v>
      </c>
      <c r="F12" s="49">
        <v>-0.3034971</v>
      </c>
      <c r="G12" s="49">
        <v>-0.1650403</v>
      </c>
    </row>
    <row r="13" spans="1:7" ht="12.75">
      <c r="A13" t="s">
        <v>21</v>
      </c>
      <c r="B13" s="49">
        <v>0.03739533</v>
      </c>
      <c r="C13" s="49">
        <v>-0.226876</v>
      </c>
      <c r="D13" s="49">
        <v>-0.1790063</v>
      </c>
      <c r="E13" s="49">
        <v>0.01712002</v>
      </c>
      <c r="F13" s="49">
        <v>-0.3700353</v>
      </c>
      <c r="G13" s="49">
        <v>-0.1376602</v>
      </c>
    </row>
    <row r="14" spans="1:7" ht="12.75">
      <c r="A14" t="s">
        <v>22</v>
      </c>
      <c r="B14" s="49">
        <v>0.01480883</v>
      </c>
      <c r="C14" s="49">
        <v>-0.03143955</v>
      </c>
      <c r="D14" s="49">
        <v>-0.08992038</v>
      </c>
      <c r="E14" s="49">
        <v>0.0915969</v>
      </c>
      <c r="F14" s="49">
        <v>-0.02214712</v>
      </c>
      <c r="G14" s="49">
        <v>-0.007966018</v>
      </c>
    </row>
    <row r="15" spans="1:7" ht="12.75">
      <c r="A15" t="s">
        <v>23</v>
      </c>
      <c r="B15" s="49">
        <v>-0.3046775</v>
      </c>
      <c r="C15" s="49">
        <v>-0.08145368</v>
      </c>
      <c r="D15" s="49">
        <v>-0.03898077</v>
      </c>
      <c r="E15" s="49">
        <v>-0.1873741</v>
      </c>
      <c r="F15" s="49">
        <v>-0.3518867</v>
      </c>
      <c r="G15" s="49">
        <v>-0.1651975</v>
      </c>
    </row>
    <row r="16" spans="1:7" ht="12.75">
      <c r="A16" t="s">
        <v>24</v>
      </c>
      <c r="B16" s="49">
        <v>0.006033421</v>
      </c>
      <c r="C16" s="49">
        <v>-0.04914662</v>
      </c>
      <c r="D16" s="49">
        <v>-0.04003109</v>
      </c>
      <c r="E16" s="49">
        <v>-0.04559441</v>
      </c>
      <c r="F16" s="49">
        <v>-0.01754651</v>
      </c>
      <c r="G16" s="49">
        <v>-0.03388971</v>
      </c>
    </row>
    <row r="17" spans="1:7" ht="12.75">
      <c r="A17" t="s">
        <v>25</v>
      </c>
      <c r="B17" s="49">
        <v>-0.03946077</v>
      </c>
      <c r="C17" s="49">
        <v>-0.04241036</v>
      </c>
      <c r="D17" s="49">
        <v>-0.04693</v>
      </c>
      <c r="E17" s="49">
        <v>-0.02868647</v>
      </c>
      <c r="F17" s="49">
        <v>-0.05111446</v>
      </c>
      <c r="G17" s="49">
        <v>-0.04094718</v>
      </c>
    </row>
    <row r="18" spans="1:7" ht="12.75">
      <c r="A18" t="s">
        <v>26</v>
      </c>
      <c r="B18" s="49">
        <v>0.04494217</v>
      </c>
      <c r="C18" s="49">
        <v>0.0309191</v>
      </c>
      <c r="D18" s="49">
        <v>0.02501671</v>
      </c>
      <c r="E18" s="49">
        <v>0.01171858</v>
      </c>
      <c r="F18" s="49">
        <v>-0.003754028</v>
      </c>
      <c r="G18" s="49">
        <v>0.02224027</v>
      </c>
    </row>
    <row r="19" spans="1:7" ht="12.75">
      <c r="A19" t="s">
        <v>27</v>
      </c>
      <c r="B19" s="49">
        <v>-0.2084006</v>
      </c>
      <c r="C19" s="49">
        <v>-0.1822334</v>
      </c>
      <c r="D19" s="49">
        <v>-0.2065093</v>
      </c>
      <c r="E19" s="49">
        <v>-0.1921272</v>
      </c>
      <c r="F19" s="49">
        <v>-0.1493987</v>
      </c>
      <c r="G19" s="49">
        <v>-0.1898447</v>
      </c>
    </row>
    <row r="20" spans="1:7" ht="12.75">
      <c r="A20" t="s">
        <v>28</v>
      </c>
      <c r="B20" s="49">
        <v>-0.01115484</v>
      </c>
      <c r="C20" s="49">
        <v>-0.003604512</v>
      </c>
      <c r="D20" s="49">
        <v>-0.0008048082</v>
      </c>
      <c r="E20" s="49">
        <v>-0.006545071</v>
      </c>
      <c r="F20" s="49">
        <v>0.002808333</v>
      </c>
      <c r="G20" s="49">
        <v>-0.003871434</v>
      </c>
    </row>
    <row r="21" spans="1:7" ht="12.75">
      <c r="A21" t="s">
        <v>29</v>
      </c>
      <c r="B21" s="49">
        <v>-107.9942</v>
      </c>
      <c r="C21" s="49">
        <v>49.69743</v>
      </c>
      <c r="D21" s="49">
        <v>65.12041</v>
      </c>
      <c r="E21" s="49">
        <v>20.9504</v>
      </c>
      <c r="F21" s="49">
        <v>-127.223</v>
      </c>
      <c r="G21" s="49">
        <v>0.02002665</v>
      </c>
    </row>
    <row r="22" spans="1:7" ht="12.75">
      <c r="A22" t="s">
        <v>30</v>
      </c>
      <c r="B22" s="49">
        <v>90.88233</v>
      </c>
      <c r="C22" s="49">
        <v>47.33868</v>
      </c>
      <c r="D22" s="49">
        <v>-15.95245</v>
      </c>
      <c r="E22" s="49">
        <v>-41.89467</v>
      </c>
      <c r="F22" s="49">
        <v>-82.88033</v>
      </c>
      <c r="G22" s="49">
        <v>0</v>
      </c>
    </row>
    <row r="23" spans="1:7" ht="12.75">
      <c r="A23" t="s">
        <v>31</v>
      </c>
      <c r="B23" s="49">
        <v>-3.437556</v>
      </c>
      <c r="C23" s="49">
        <v>-3.591623</v>
      </c>
      <c r="D23" s="49">
        <v>-3.184441</v>
      </c>
      <c r="E23" s="49">
        <v>-4.723255</v>
      </c>
      <c r="F23" s="49">
        <v>6.843952</v>
      </c>
      <c r="G23" s="49">
        <v>-2.348319</v>
      </c>
    </row>
    <row r="24" spans="1:7" ht="12.75">
      <c r="A24" t="s">
        <v>32</v>
      </c>
      <c r="B24" s="49">
        <v>-1.759684</v>
      </c>
      <c r="C24" s="49">
        <v>3.371674</v>
      </c>
      <c r="D24" s="49">
        <v>4.119846</v>
      </c>
      <c r="E24" s="49">
        <v>2.435999</v>
      </c>
      <c r="F24" s="49">
        <v>5.816448</v>
      </c>
      <c r="G24" s="49">
        <v>2.911056</v>
      </c>
    </row>
    <row r="25" spans="1:7" ht="12.75">
      <c r="A25" t="s">
        <v>33</v>
      </c>
      <c r="B25" s="49">
        <v>-1.721419</v>
      </c>
      <c r="C25" s="49">
        <v>-0.8932449</v>
      </c>
      <c r="D25" s="49">
        <v>-1.113087</v>
      </c>
      <c r="E25" s="49">
        <v>-1.47384</v>
      </c>
      <c r="F25" s="49">
        <v>-0.9071185</v>
      </c>
      <c r="G25" s="49">
        <v>-1.207386</v>
      </c>
    </row>
    <row r="26" spans="1:7" ht="12.75">
      <c r="A26" t="s">
        <v>34</v>
      </c>
      <c r="B26" s="49">
        <v>0.7592773</v>
      </c>
      <c r="C26" s="49">
        <v>0.6069798</v>
      </c>
      <c r="D26" s="49">
        <v>0.4311352</v>
      </c>
      <c r="E26" s="49">
        <v>0.547055</v>
      </c>
      <c r="F26" s="49">
        <v>0.9677942</v>
      </c>
      <c r="G26" s="49">
        <v>0.6209179</v>
      </c>
    </row>
    <row r="27" spans="1:7" ht="12.75">
      <c r="A27" t="s">
        <v>35</v>
      </c>
      <c r="B27" s="49">
        <v>0.009374282</v>
      </c>
      <c r="C27" s="49">
        <v>-0.3763295</v>
      </c>
      <c r="D27" s="49">
        <v>0.03148219</v>
      </c>
      <c r="E27" s="49">
        <v>0.1715753</v>
      </c>
      <c r="F27" s="49">
        <v>0.3244224</v>
      </c>
      <c r="G27" s="49">
        <v>0.003004391</v>
      </c>
    </row>
    <row r="28" spans="1:7" ht="12.75">
      <c r="A28" t="s">
        <v>36</v>
      </c>
      <c r="B28" s="49">
        <v>0.02472534</v>
      </c>
      <c r="C28" s="49">
        <v>0.472235</v>
      </c>
      <c r="D28" s="49">
        <v>0.4718462</v>
      </c>
      <c r="E28" s="49">
        <v>0.5372186</v>
      </c>
      <c r="F28" s="49">
        <v>0.3348586</v>
      </c>
      <c r="G28" s="49">
        <v>0.4046365</v>
      </c>
    </row>
    <row r="29" spans="1:7" ht="12.75">
      <c r="A29" t="s">
        <v>37</v>
      </c>
      <c r="B29" s="49">
        <v>0.005772481</v>
      </c>
      <c r="C29" s="49">
        <v>-0.0574152</v>
      </c>
      <c r="D29" s="49">
        <v>-0.07993533</v>
      </c>
      <c r="E29" s="49">
        <v>-0.06724153</v>
      </c>
      <c r="F29" s="49">
        <v>0.09820086</v>
      </c>
      <c r="G29" s="49">
        <v>-0.03524512</v>
      </c>
    </row>
    <row r="30" spans="1:7" ht="12.75">
      <c r="A30" t="s">
        <v>38</v>
      </c>
      <c r="B30" s="49">
        <v>0.105099</v>
      </c>
      <c r="C30" s="49">
        <v>0.1145044</v>
      </c>
      <c r="D30" s="49">
        <v>0.07947214</v>
      </c>
      <c r="E30" s="49">
        <v>0.07144681</v>
      </c>
      <c r="F30" s="49">
        <v>0.1391328</v>
      </c>
      <c r="G30" s="49">
        <v>0.0976183</v>
      </c>
    </row>
    <row r="31" spans="1:7" ht="12.75">
      <c r="A31" t="s">
        <v>39</v>
      </c>
      <c r="B31" s="49">
        <v>-0.02400343</v>
      </c>
      <c r="C31" s="49">
        <v>-0.03832411</v>
      </c>
      <c r="D31" s="49">
        <v>0.01108721</v>
      </c>
      <c r="E31" s="49">
        <v>0.02077914</v>
      </c>
      <c r="F31" s="49">
        <v>-0.02419087</v>
      </c>
      <c r="G31" s="49">
        <v>-0.008272846</v>
      </c>
    </row>
    <row r="32" spans="1:7" ht="12.75">
      <c r="A32" t="s">
        <v>40</v>
      </c>
      <c r="B32" s="49">
        <v>0.02484892</v>
      </c>
      <c r="C32" s="49">
        <v>0.06149012</v>
      </c>
      <c r="D32" s="49">
        <v>0.05087662</v>
      </c>
      <c r="E32" s="49">
        <v>0.06998148</v>
      </c>
      <c r="F32" s="49">
        <v>0.02504216</v>
      </c>
      <c r="G32" s="49">
        <v>0.05079454</v>
      </c>
    </row>
    <row r="33" spans="1:7" ht="12.75">
      <c r="A33" t="s">
        <v>41</v>
      </c>
      <c r="B33" s="49">
        <v>0.1500741</v>
      </c>
      <c r="C33" s="49">
        <v>0.08437972</v>
      </c>
      <c r="D33" s="49">
        <v>0.1056094</v>
      </c>
      <c r="E33" s="49">
        <v>0.1258335</v>
      </c>
      <c r="F33" s="49">
        <v>0.1031983</v>
      </c>
      <c r="G33" s="49">
        <v>0.1114829</v>
      </c>
    </row>
    <row r="34" spans="1:7" ht="12.75">
      <c r="A34" t="s">
        <v>42</v>
      </c>
      <c r="B34" s="49">
        <v>-0.006739867</v>
      </c>
      <c r="C34" s="49">
        <v>-0.001558112</v>
      </c>
      <c r="D34" s="49">
        <v>0.004120303</v>
      </c>
      <c r="E34" s="49">
        <v>0.01246893</v>
      </c>
      <c r="F34" s="49">
        <v>-0.0385361</v>
      </c>
      <c r="G34" s="49">
        <v>-0.002573898</v>
      </c>
    </row>
    <row r="35" spans="1:7" ht="12.75">
      <c r="A35" t="s">
        <v>43</v>
      </c>
      <c r="B35" s="49">
        <v>-0.006821651</v>
      </c>
      <c r="C35" s="49">
        <v>-0.001464792</v>
      </c>
      <c r="D35" s="49">
        <v>-0.007351999</v>
      </c>
      <c r="E35" s="49">
        <v>-0.01074135</v>
      </c>
      <c r="F35" s="49">
        <v>0.0001542205</v>
      </c>
      <c r="G35" s="49">
        <v>-0.005671617</v>
      </c>
    </row>
    <row r="36" spans="1:6" ht="12.75">
      <c r="A36" t="s">
        <v>44</v>
      </c>
      <c r="B36" s="49">
        <v>22.42432</v>
      </c>
      <c r="C36" s="49">
        <v>22.42432</v>
      </c>
      <c r="D36" s="49">
        <v>22.43652</v>
      </c>
      <c r="E36" s="49">
        <v>22.43652</v>
      </c>
      <c r="F36" s="49">
        <v>22.44568</v>
      </c>
    </row>
    <row r="37" spans="1:6" ht="12.75">
      <c r="A37" t="s">
        <v>45</v>
      </c>
      <c r="B37" s="49">
        <v>0.3219605</v>
      </c>
      <c r="C37" s="49">
        <v>0.2863566</v>
      </c>
      <c r="D37" s="49">
        <v>0.2751668</v>
      </c>
      <c r="E37" s="49">
        <v>0.2634684</v>
      </c>
      <c r="F37" s="49">
        <v>0.259908</v>
      </c>
    </row>
    <row r="38" spans="1:7" ht="12.75">
      <c r="A38" t="s">
        <v>54</v>
      </c>
      <c r="B38" s="49">
        <v>0.0001543576</v>
      </c>
      <c r="C38" s="49">
        <v>-5.248881E-05</v>
      </c>
      <c r="D38" s="49">
        <v>-8.236704E-05</v>
      </c>
      <c r="E38" s="49">
        <v>-5.392694E-05</v>
      </c>
      <c r="F38" s="49">
        <v>0.0001721585</v>
      </c>
      <c r="G38" s="49">
        <v>0.0002954391</v>
      </c>
    </row>
    <row r="39" spans="1:7" ht="12.75">
      <c r="A39" t="s">
        <v>55</v>
      </c>
      <c r="B39" s="49">
        <v>0.0001821874</v>
      </c>
      <c r="C39" s="49">
        <v>-8.423716E-05</v>
      </c>
      <c r="D39" s="49">
        <v>-0.0001108361</v>
      </c>
      <c r="E39" s="49">
        <v>-3.58416E-05</v>
      </c>
      <c r="F39" s="49">
        <v>0.0002177059</v>
      </c>
      <c r="G39" s="49">
        <v>0.001120077</v>
      </c>
    </row>
    <row r="40" spans="2:5" ht="12.75">
      <c r="B40" t="s">
        <v>46</v>
      </c>
      <c r="C40">
        <v>-0.003752</v>
      </c>
      <c r="D40" t="s">
        <v>47</v>
      </c>
      <c r="E40">
        <v>3.117714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0.00015435764864770682</v>
      </c>
      <c r="C50">
        <f>-0.017/(C7*C7+C22*C22)*(C21*C22+C6*C7)</f>
        <v>-5.248880757678971E-05</v>
      </c>
      <c r="D50">
        <f>-0.017/(D7*D7+D22*D22)*(D21*D22+D6*D7)</f>
        <v>-8.236704627743043E-05</v>
      </c>
      <c r="E50">
        <f>-0.017/(E7*E7+E22*E22)*(E21*E22+E6*E7)</f>
        <v>-5.3926944777973755E-05</v>
      </c>
      <c r="F50">
        <f>-0.017/(F7*F7+F22*F22)*(F21*F22+F6*F7)</f>
        <v>0.0001721585158568456</v>
      </c>
      <c r="G50">
        <f>(B50*B$4+C50*C$4+D50*D$4+E50*E$4+F50*F$4)/SUM(B$4:F$4)</f>
        <v>-4.9702234376344275E-08</v>
      </c>
    </row>
    <row r="51" spans="1:7" ht="12.75">
      <c r="A51" t="s">
        <v>58</v>
      </c>
      <c r="B51">
        <f>-0.017/(B7*B7+B22*B22)*(B21*B7-B6*B22)</f>
        <v>0.0001821873017237575</v>
      </c>
      <c r="C51">
        <f>-0.017/(C7*C7+C22*C22)*(C21*C7-C6*C22)</f>
        <v>-8.423715591345409E-05</v>
      </c>
      <c r="D51">
        <f>-0.017/(D7*D7+D22*D22)*(D21*D7-D6*D22)</f>
        <v>-0.00011083609261873886</v>
      </c>
      <c r="E51">
        <f>-0.017/(E7*E7+E22*E22)*(E21*E7-E6*E22)</f>
        <v>-3.584160515555814E-05</v>
      </c>
      <c r="F51">
        <f>-0.017/(F7*F7+F22*F22)*(F21*F7-F6*F22)</f>
        <v>0.00021770595546065255</v>
      </c>
      <c r="G51">
        <f>(B51*B$4+C51*C$4+D51*D$4+E51*E$4+F51*F$4)/SUM(B$4:F$4)</f>
        <v>-6.632277827392224E-08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10000.04971764319</v>
      </c>
      <c r="C62">
        <f>C7+(2/0.017)*(C8*C50-C23*C51)</f>
        <v>9999.976238990452</v>
      </c>
      <c r="D62">
        <f>D7+(2/0.017)*(D8*D50-D23*D51)</f>
        <v>9999.975594551095</v>
      </c>
      <c r="E62">
        <f>E7+(2/0.017)*(E8*E50-E23*E51)</f>
        <v>9999.998049346817</v>
      </c>
      <c r="F62">
        <f>F7+(2/0.017)*(F8*F50-F23*F51)</f>
        <v>9999.750444444364</v>
      </c>
    </row>
    <row r="63" spans="1:6" ht="12.75">
      <c r="A63" t="s">
        <v>66</v>
      </c>
      <c r="B63">
        <f>B8+(3/0.017)*(B9*B50-B24*B51)</f>
        <v>-1.2980740487855789</v>
      </c>
      <c r="C63">
        <f>C8+(3/0.017)*(C9*C50-C24*C51)</f>
        <v>-1.8620913178293657</v>
      </c>
      <c r="D63">
        <f>D8+(3/0.017)*(D9*D50-D24*D51)</f>
        <v>-1.6915761950856751</v>
      </c>
      <c r="E63">
        <f>E8+(3/0.017)*(E9*E50-E24*E51)</f>
        <v>-2.818974203240649</v>
      </c>
      <c r="F63">
        <f>F8+(3/0.017)*(F9*F50-F24*F51)</f>
        <v>-3.9254976239507067</v>
      </c>
    </row>
    <row r="64" spans="1:6" ht="12.75">
      <c r="A64" t="s">
        <v>67</v>
      </c>
      <c r="B64">
        <f>B9+(4/0.017)*(B10*B50-B25*B51)</f>
        <v>-1.200475289208259</v>
      </c>
      <c r="C64">
        <f>C9+(4/0.017)*(C10*C50-C25*C51)</f>
        <v>-0.45072566452921947</v>
      </c>
      <c r="D64">
        <f>D9+(4/0.017)*(D10*D50-D25*D51)</f>
        <v>0.35588059205385675</v>
      </c>
      <c r="E64">
        <f>E9+(4/0.017)*(E10*E50-E25*E51)</f>
        <v>0.24323760643976</v>
      </c>
      <c r="F64">
        <f>F9+(4/0.017)*(F10*F50-F25*F51)</f>
        <v>-1.1418217635632468</v>
      </c>
    </row>
    <row r="65" spans="1:6" ht="12.75">
      <c r="A65" t="s">
        <v>68</v>
      </c>
      <c r="B65">
        <f>B10+(5/0.017)*(B11*B50-B26*B51)</f>
        <v>0.4614774045029665</v>
      </c>
      <c r="C65">
        <f>C10+(5/0.017)*(C11*C50-C26*C51)</f>
        <v>0.133051170736103</v>
      </c>
      <c r="D65">
        <f>D10+(5/0.017)*(D11*D50-D26*D51)</f>
        <v>0.06176593155925186</v>
      </c>
      <c r="E65">
        <f>E10+(5/0.017)*(E11*E50-E26*E51)</f>
        <v>1.5111901468509836</v>
      </c>
      <c r="F65">
        <f>F10+(5/0.017)*(F11*F50-F26*F51)</f>
        <v>-0.03202191304125368</v>
      </c>
    </row>
    <row r="66" spans="1:6" ht="12.75">
      <c r="A66" t="s">
        <v>69</v>
      </c>
      <c r="B66">
        <f>B11+(6/0.017)*(B12*B50-B27*B51)</f>
        <v>1.8997105379893076</v>
      </c>
      <c r="C66">
        <f>C11+(6/0.017)*(C12*C50-C27*C51)</f>
        <v>0.5542542133134897</v>
      </c>
      <c r="D66">
        <f>D11+(6/0.017)*(D12*D50-D27*D51)</f>
        <v>1.3769403081650817</v>
      </c>
      <c r="E66">
        <f>E11+(6/0.017)*(E12*E50-E27*E51)</f>
        <v>0.5380172870493296</v>
      </c>
      <c r="F66">
        <f>F11+(6/0.017)*(F12*F50-F27*F51)</f>
        <v>12.760881188634931</v>
      </c>
    </row>
    <row r="67" spans="1:6" ht="12.75">
      <c r="A67" t="s">
        <v>70</v>
      </c>
      <c r="B67">
        <f>B12+(7/0.017)*(B13*B50-B28*B51)</f>
        <v>0.05300655797722458</v>
      </c>
      <c r="C67">
        <f>C12+(7/0.017)*(C13*C50-C28*C51)</f>
        <v>-0.17872653010505457</v>
      </c>
      <c r="D67">
        <f>D12+(7/0.017)*(D13*D50-D28*D51)</f>
        <v>-0.35693154910309643</v>
      </c>
      <c r="E67">
        <f>E12+(7/0.017)*(E13*E50-E28*E51)</f>
        <v>0.043056893881881615</v>
      </c>
      <c r="F67">
        <f>F12+(7/0.017)*(F13*F50-F28*F51)</f>
        <v>-0.35974639862582436</v>
      </c>
    </row>
    <row r="68" spans="1:6" ht="12.75">
      <c r="A68" t="s">
        <v>71</v>
      </c>
      <c r="B68">
        <f>B13+(8/0.017)*(B14*B50-B29*B51)</f>
        <v>0.03797612220723857</v>
      </c>
      <c r="C68">
        <f>C13+(8/0.017)*(C14*C50-C29*C51)</f>
        <v>-0.2283754205477418</v>
      </c>
      <c r="D68">
        <f>D13+(8/0.017)*(D14*D50-D29*D51)</f>
        <v>-0.1796901793123037</v>
      </c>
      <c r="E68">
        <f>E13+(8/0.017)*(E14*E50-E29*E51)</f>
        <v>0.013661391606376846</v>
      </c>
      <c r="F68">
        <f>F13+(8/0.017)*(F14*F50-F29*F51)</f>
        <v>-0.38189023052379356</v>
      </c>
    </row>
    <row r="69" spans="1:6" ht="12.75">
      <c r="A69" t="s">
        <v>72</v>
      </c>
      <c r="B69">
        <f>B14+(9/0.017)*(B15*B50-B30*B51)</f>
        <v>-0.020226055381031872</v>
      </c>
      <c r="C69">
        <f>C14+(9/0.017)*(C15*C50-C30*C51)</f>
        <v>-0.024069645071549337</v>
      </c>
      <c r="D69">
        <f>D14+(9/0.017)*(D15*D50-D30*D51)</f>
        <v>-0.08355732051732215</v>
      </c>
      <c r="E69">
        <f>E14+(9/0.017)*(E15*E50-E30*E51)</f>
        <v>0.09830204881614708</v>
      </c>
      <c r="F69">
        <f>F14+(9/0.017)*(F15*F50-F30*F51)</f>
        <v>-0.07025494239030061</v>
      </c>
    </row>
    <row r="70" spans="1:6" ht="12.75">
      <c r="A70" t="s">
        <v>73</v>
      </c>
      <c r="B70">
        <f>B15+(10/0.017)*(B16*B50-B31*B51)</f>
        <v>-0.3015572501043078</v>
      </c>
      <c r="C70">
        <f>C15+(10/0.017)*(C16*C50-C31*C51)</f>
        <v>-0.08183524855828515</v>
      </c>
      <c r="D70">
        <f>D15+(10/0.017)*(D16*D50-D31*D51)</f>
        <v>-0.03631835489587683</v>
      </c>
      <c r="E70">
        <f>E15+(10/0.017)*(E16*E50-E31*E51)</f>
        <v>-0.18548967355199625</v>
      </c>
      <c r="F70">
        <f>F15+(10/0.017)*(F16*F50-F31*F51)</f>
        <v>-0.3505656909725252</v>
      </c>
    </row>
    <row r="71" spans="1:6" ht="12.75">
      <c r="A71" t="s">
        <v>74</v>
      </c>
      <c r="B71">
        <f>B16+(11/0.017)*(B17*B50-B32*B51)</f>
        <v>-0.0008371979954324878</v>
      </c>
      <c r="C71">
        <f>C16+(11/0.017)*(C17*C50-C32*C51)</f>
        <v>-0.044354617496489813</v>
      </c>
      <c r="D71">
        <f>D16+(11/0.017)*(D17*D50-D32*D51)</f>
        <v>-0.033881150957015875</v>
      </c>
      <c r="E71">
        <f>E16+(11/0.017)*(E17*E50-E32*E51)</f>
        <v>-0.042970442656635736</v>
      </c>
      <c r="F71">
        <f>F16+(11/0.017)*(F17*F50-F32*F51)</f>
        <v>-0.026768144491897</v>
      </c>
    </row>
    <row r="72" spans="1:6" ht="12.75">
      <c r="A72" t="s">
        <v>75</v>
      </c>
      <c r="B72">
        <f>B17+(12/0.017)*(B18*B50-B33*B51)</f>
        <v>-0.05386389540091471</v>
      </c>
      <c r="C72">
        <f>C17+(12/0.017)*(C18*C50-C33*C51)</f>
        <v>-0.03853859463113453</v>
      </c>
      <c r="D72">
        <f>D17+(12/0.017)*(D18*D50-D33*D51)</f>
        <v>-0.04012191948503738</v>
      </c>
      <c r="E72">
        <f>E17+(12/0.017)*(E18*E50-E33*E51)</f>
        <v>-0.02594896830178424</v>
      </c>
      <c r="F72">
        <f>F17+(12/0.017)*(F18*F50-F33*F51)</f>
        <v>-0.06742964051226831</v>
      </c>
    </row>
    <row r="73" spans="1:6" ht="12.75">
      <c r="A73" t="s">
        <v>76</v>
      </c>
      <c r="B73">
        <f>B18+(13/0.017)*(B19*B50-B34*B51)</f>
        <v>0.021281934157009658</v>
      </c>
      <c r="C73">
        <f>C18+(13/0.017)*(C19*C50-C34*C51)</f>
        <v>0.0381333069565567</v>
      </c>
      <c r="D73">
        <f>D18+(13/0.017)*(D19*D50-D34*D51)</f>
        <v>0.038373245977157966</v>
      </c>
      <c r="E73">
        <f>E18+(13/0.017)*(E19*E50-E34*E51)</f>
        <v>0.01998332187157336</v>
      </c>
      <c r="F73">
        <f>F18+(13/0.017)*(F19*F50-F34*F51)</f>
        <v>-0.01700693152384078</v>
      </c>
    </row>
    <row r="74" spans="1:6" ht="12.75">
      <c r="A74" t="s">
        <v>77</v>
      </c>
      <c r="B74">
        <f>B19+(14/0.017)*(B20*B50-B35*B51)</f>
        <v>-0.20879508432837077</v>
      </c>
      <c r="C74">
        <f>C19+(14/0.017)*(C20*C50-C35*C51)</f>
        <v>-0.1821792063090776</v>
      </c>
      <c r="D74">
        <f>D19+(14/0.017)*(D20*D50-D35*D51)</f>
        <v>-0.20712577531469425</v>
      </c>
      <c r="E74">
        <f>E19+(14/0.017)*(E20*E50-E35*E51)</f>
        <v>-0.19215357891789048</v>
      </c>
      <c r="F74">
        <f>F19+(14/0.017)*(F20*F50-F35*F51)</f>
        <v>-0.1490281910541113</v>
      </c>
    </row>
    <row r="75" spans="1:6" ht="12.75">
      <c r="A75" t="s">
        <v>78</v>
      </c>
      <c r="B75" s="49">
        <f>B20</f>
        <v>-0.01115484</v>
      </c>
      <c r="C75" s="49">
        <f>C20</f>
        <v>-0.003604512</v>
      </c>
      <c r="D75" s="49">
        <f>D20</f>
        <v>-0.0008048082</v>
      </c>
      <c r="E75" s="49">
        <f>E20</f>
        <v>-0.006545071</v>
      </c>
      <c r="F75" s="49">
        <f>F20</f>
        <v>0.002808333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90.79162245588982</v>
      </c>
      <c r="C82">
        <f>C22+(2/0.017)*(C8*C51+C23*C50)</f>
        <v>47.37984894174484</v>
      </c>
      <c r="D82">
        <f>D22+(2/0.017)*(D8*D51+D23*D50)</f>
        <v>-15.898557130556535</v>
      </c>
      <c r="E82">
        <f>E22+(2/0.017)*(E8*E51+E23*E50)</f>
        <v>-41.8527634411268</v>
      </c>
      <c r="F82">
        <f>F22+(2/0.017)*(F8*F51+F23*F50)</f>
        <v>-82.8356261358652</v>
      </c>
    </row>
    <row r="83" spans="1:6" ht="12.75">
      <c r="A83" t="s">
        <v>81</v>
      </c>
      <c r="B83">
        <f>B23+(3/0.017)*(B9*B51+B24*B50)</f>
        <v>-3.526943467645582</v>
      </c>
      <c r="C83">
        <f>C23+(3/0.017)*(C9*C51+C24*C50)</f>
        <v>-3.616440143412463</v>
      </c>
      <c r="D83">
        <f>D23+(3/0.017)*(D9*D51+D24*D50)</f>
        <v>-3.251883618181854</v>
      </c>
      <c r="E83">
        <f>E23+(3/0.017)*(E9*E51+E24*E50)</f>
        <v>-4.748175825167804</v>
      </c>
      <c r="F83">
        <f>F23+(3/0.017)*(F9*F51+F24*F50)</f>
        <v>6.975970881879015</v>
      </c>
    </row>
    <row r="84" spans="1:6" ht="12.75">
      <c r="A84" t="s">
        <v>82</v>
      </c>
      <c r="B84">
        <f>B24+(4/0.017)*(B10*B51+B25*B50)</f>
        <v>-1.804371215141607</v>
      </c>
      <c r="C84">
        <f>C24+(4/0.017)*(C10*C51+C25*C50)</f>
        <v>3.3801948903533807</v>
      </c>
      <c r="D84">
        <f>D24+(4/0.017)*(D10*D51+D25*D50)</f>
        <v>4.139311807324211</v>
      </c>
      <c r="E84">
        <f>E24+(4/0.017)*(E10*E51+E25*E50)</f>
        <v>2.4419326234055525</v>
      </c>
      <c r="F84">
        <f>F24+(4/0.017)*(F10*F51+F25*F50)</f>
        <v>5.748025341976657</v>
      </c>
    </row>
    <row r="85" spans="1:6" ht="12.75">
      <c r="A85" t="s">
        <v>83</v>
      </c>
      <c r="B85">
        <f>B25+(5/0.017)*(B11*B51+B26*B50)</f>
        <v>-1.585274210851609</v>
      </c>
      <c r="C85">
        <f>C25+(5/0.017)*(C11*C51+C26*C50)</f>
        <v>-0.9165327868515095</v>
      </c>
      <c r="D85">
        <f>D25+(5/0.017)*(D11*D51+D26*D50)</f>
        <v>-1.1680136195386108</v>
      </c>
      <c r="E85">
        <f>E25+(5/0.017)*(E11*E51+E26*E50)</f>
        <v>-1.4881725998664437</v>
      </c>
      <c r="F85">
        <f>F25+(5/0.017)*(F11*F51+F26*F50)</f>
        <v>-0.03824335490178721</v>
      </c>
    </row>
    <row r="86" spans="1:6" ht="12.75">
      <c r="A86" t="s">
        <v>84</v>
      </c>
      <c r="B86">
        <f>B26+(6/0.017)*(B12*B51+B27*B50)</f>
        <v>0.763162836394117</v>
      </c>
      <c r="C86">
        <f>C26+(6/0.017)*(C12*C51+C27*C50)</f>
        <v>0.6198979241793543</v>
      </c>
      <c r="D86">
        <f>D26+(6/0.017)*(D12*D51+D27*D50)</f>
        <v>0.4452625471341249</v>
      </c>
      <c r="E86">
        <f>E26+(6/0.017)*(E12*E51+E27*E50)</f>
        <v>0.5433402174208446</v>
      </c>
      <c r="F86">
        <f>F26+(6/0.017)*(F12*F51+F27*F50)</f>
        <v>0.9641867715622396</v>
      </c>
    </row>
    <row r="87" spans="1:6" ht="12.75">
      <c r="A87" t="s">
        <v>85</v>
      </c>
      <c r="B87">
        <f>B27+(7/0.017)*(B13*B51+B28*B50)</f>
        <v>0.013751134782311294</v>
      </c>
      <c r="C87">
        <f>C27+(7/0.017)*(C13*C51+C28*C50)</f>
        <v>-0.37866653773100184</v>
      </c>
      <c r="D87">
        <f>D27+(7/0.017)*(D13*D51+D28*D50)</f>
        <v>0.02364868808143273</v>
      </c>
      <c r="E87">
        <f>E27+(7/0.017)*(E13*E51+E28*E50)</f>
        <v>0.15939358426994296</v>
      </c>
      <c r="F87">
        <f>F27+(7/0.017)*(F13*F51+F28*F50)</f>
        <v>0.3149888174941543</v>
      </c>
    </row>
    <row r="88" spans="1:6" ht="12.75">
      <c r="A88" t="s">
        <v>86</v>
      </c>
      <c r="B88">
        <f>B28+(8/0.017)*(B14*B51+B29*B50)</f>
        <v>0.0264142846463103</v>
      </c>
      <c r="C88">
        <f>C28+(8/0.017)*(C14*C51+C29*C50)</f>
        <v>0.4748994864282267</v>
      </c>
      <c r="D88">
        <f>D28+(8/0.017)*(D14*D51+D29*D50)</f>
        <v>0.4796346520429665</v>
      </c>
      <c r="E88">
        <f>E28+(8/0.017)*(E14*E51+E29*E50)</f>
        <v>0.5373800825185051</v>
      </c>
      <c r="F88">
        <f>F28+(8/0.017)*(F14*F51+F29*F50)</f>
        <v>0.3405454491261949</v>
      </c>
    </row>
    <row r="89" spans="1:6" ht="12.75">
      <c r="A89" t="s">
        <v>87</v>
      </c>
      <c r="B89">
        <f>B29+(9/0.017)*(B15*B51+B30*B50)</f>
        <v>-0.01502574452655488</v>
      </c>
      <c r="C89">
        <f>C29+(9/0.017)*(C15*C51+C30*C50)</f>
        <v>-0.056964550452217676</v>
      </c>
      <c r="D89">
        <f>D29+(9/0.017)*(D15*D51+D30*D50)</f>
        <v>-0.08111348781127589</v>
      </c>
      <c r="E89">
        <f>E29+(9/0.017)*(E15*E51+E30*E50)</f>
        <v>-0.0657258874717464</v>
      </c>
      <c r="F89">
        <f>F29+(9/0.017)*(F15*F51+F30*F50)</f>
        <v>0.07032471853285305</v>
      </c>
    </row>
    <row r="90" spans="1:6" ht="12.75">
      <c r="A90" t="s">
        <v>88</v>
      </c>
      <c r="B90">
        <f>B30+(10/0.017)*(B16*B51+B31*B50)</f>
        <v>0.10356611745757272</v>
      </c>
      <c r="C90">
        <f>C30+(10/0.017)*(C16*C51+C31*C50)</f>
        <v>0.11812296372170648</v>
      </c>
      <c r="D90">
        <f>D30+(10/0.017)*(D16*D51+D31*D50)</f>
        <v>0.08154488638806558</v>
      </c>
      <c r="E90">
        <f>E30+(10/0.017)*(E16*E51+E31*E50)</f>
        <v>0.07174894017953344</v>
      </c>
      <c r="F90">
        <f>F30+(10/0.017)*(F16*F51+F31*F50)</f>
        <v>0.134435950587626</v>
      </c>
    </row>
    <row r="91" spans="1:6" ht="12.75">
      <c r="A91" t="s">
        <v>89</v>
      </c>
      <c r="B91">
        <f>B31+(11/0.017)*(B17*B51+B32*B50)</f>
        <v>-0.026173426107275</v>
      </c>
      <c r="C91">
        <f>C31+(11/0.017)*(C17*C51+C32*C50)</f>
        <v>-0.03810088439163341</v>
      </c>
      <c r="D91">
        <f>D31+(11/0.017)*(D17*D51+D32*D50)</f>
        <v>0.011741374119929406</v>
      </c>
      <c r="E91">
        <f>E31+(11/0.017)*(E17*E51+E32*E50)</f>
        <v>0.019002498762333224</v>
      </c>
      <c r="F91">
        <f>F31+(11/0.017)*(F17*F51+F32*F50)</f>
        <v>-0.02860167669292718</v>
      </c>
    </row>
    <row r="92" spans="1:6" ht="12.75">
      <c r="A92" t="s">
        <v>90</v>
      </c>
      <c r="B92">
        <f>B32+(12/0.017)*(B18*B51+B33*B50)</f>
        <v>0.046980433801057334</v>
      </c>
      <c r="C92">
        <f>C32+(12/0.017)*(C18*C51+C33*C50)</f>
        <v>0.05652527675256442</v>
      </c>
      <c r="D92">
        <f>D32+(12/0.017)*(D18*D51+D33*D50)</f>
        <v>0.04277909854797097</v>
      </c>
      <c r="E92">
        <f>E32+(12/0.017)*(E18*E51+E33*E50)</f>
        <v>0.06489501252489673</v>
      </c>
      <c r="F92">
        <f>F32+(12/0.017)*(F18*F51+F33*F50)</f>
        <v>0.03700629546897657</v>
      </c>
    </row>
    <row r="93" spans="1:6" ht="12.75">
      <c r="A93" t="s">
        <v>91</v>
      </c>
      <c r="B93">
        <f>B33+(13/0.017)*(B19*B51+B34*B50)</f>
        <v>0.1202442288717003</v>
      </c>
      <c r="C93">
        <f>C33+(13/0.017)*(C19*C51+C34*C50)</f>
        <v>0.0961811251765923</v>
      </c>
      <c r="D93">
        <f>D33+(13/0.017)*(D19*D51+D34*D50)</f>
        <v>0.12285298748683457</v>
      </c>
      <c r="E93">
        <f>E33+(13/0.017)*(E19*E51+E34*E50)</f>
        <v>0.13058518042661194</v>
      </c>
      <c r="F93">
        <f>F33+(13/0.017)*(F19*F51+F34*F50)</f>
        <v>0.07325294949159561</v>
      </c>
    </row>
    <row r="94" spans="1:6" ht="12.75">
      <c r="A94" t="s">
        <v>92</v>
      </c>
      <c r="B94">
        <f>B34+(14/0.017)*(B20*B51+B35*B50)</f>
        <v>-0.009280656348601014</v>
      </c>
      <c r="C94">
        <f>C34+(14/0.017)*(C20*C51+C35*C50)</f>
        <v>-0.0012447433913708754</v>
      </c>
      <c r="D94">
        <f>D34+(14/0.017)*(D20*D51+D35*D50)</f>
        <v>0.004692461784284823</v>
      </c>
      <c r="E94">
        <f>E34+(14/0.017)*(E20*E51+E35*E50)</f>
        <v>0.013139146267237162</v>
      </c>
      <c r="F94">
        <f>F34+(14/0.017)*(F20*F51+F35*F50)</f>
        <v>-0.03801073666589651</v>
      </c>
    </row>
    <row r="95" spans="1:6" ht="12.75">
      <c r="A95" t="s">
        <v>93</v>
      </c>
      <c r="B95" s="49">
        <f>B35</f>
        <v>-0.006821651</v>
      </c>
      <c r="C95" s="49">
        <f>C35</f>
        <v>-0.001464792</v>
      </c>
      <c r="D95" s="49">
        <f>D35</f>
        <v>-0.007351999</v>
      </c>
      <c r="E95" s="49">
        <f>E35</f>
        <v>-0.01074135</v>
      </c>
      <c r="F95" s="49">
        <f>F35</f>
        <v>0.0001542205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-1.2980675950994258</v>
      </c>
      <c r="C103">
        <f>C63*10000/C62</f>
        <v>-1.862095742356837</v>
      </c>
      <c r="D103">
        <f>D63*10000/D62</f>
        <v>-1.6915803234633904</v>
      </c>
      <c r="E103">
        <f>E63*10000/E62</f>
        <v>-2.8189747531248566</v>
      </c>
      <c r="F103">
        <f>F63*10000/F62</f>
        <v>-3.925595589369557</v>
      </c>
      <c r="G103">
        <f>AVERAGE(C103:E103)</f>
        <v>-2.1242169396483614</v>
      </c>
      <c r="H103">
        <f>STDEV(C103:E103)</f>
        <v>0.6076884000539102</v>
      </c>
      <c r="I103">
        <f>(B103*B4+C103*C4+D103*D4+E103*E4+F103*F4)/SUM(B4:F4)</f>
        <v>-2.2455854445583148</v>
      </c>
      <c r="K103">
        <f>(LN(H103)+LN(H123))/2-LN(K114*K115^3)</f>
        <v>-4.251678521295642</v>
      </c>
    </row>
    <row r="104" spans="1:11" ht="12.75">
      <c r="A104" t="s">
        <v>67</v>
      </c>
      <c r="B104">
        <f>B64*10000/B62</f>
        <v>-1.2004693207577242</v>
      </c>
      <c r="C104">
        <f>C64*10000/C62</f>
        <v>-0.45072673550144604</v>
      </c>
      <c r="D104">
        <f>D64*10000/D62</f>
        <v>0.35588146059853704</v>
      </c>
      <c r="E104">
        <f>E64*10000/E62</f>
        <v>0.2432376538869904</v>
      </c>
      <c r="F104">
        <f>F64*10000/F62</f>
        <v>-1.1418502590708324</v>
      </c>
      <c r="G104">
        <f>AVERAGE(C104:E104)</f>
        <v>0.04946412632802713</v>
      </c>
      <c r="H104">
        <f>STDEV(C104:E104)</f>
        <v>0.43682414137831305</v>
      </c>
      <c r="I104">
        <f>(B104*B4+C104*C4+D104*D4+E104*E4+F104*F4)/SUM(B4:F4)</f>
        <v>-0.29074923390087615</v>
      </c>
      <c r="K104">
        <f>(LN(H104)+LN(H124))/2-LN(K114*K115^4)</f>
        <v>-3.7824514352404934</v>
      </c>
    </row>
    <row r="105" spans="1:11" ht="12.75">
      <c r="A105" t="s">
        <v>68</v>
      </c>
      <c r="B105">
        <f>B65*10000/B62</f>
        <v>0.46147511015747966</v>
      </c>
      <c r="C105">
        <f>C65*10000/C62</f>
        <v>0.13305148687986804</v>
      </c>
      <c r="D105">
        <f>D65*10000/D62</f>
        <v>0.06176608230214843</v>
      </c>
      <c r="E105">
        <f>E65*10000/E62</f>
        <v>1.511190441631828</v>
      </c>
      <c r="F105">
        <f>F65*10000/F62</f>
        <v>-0.03202271218582693</v>
      </c>
      <c r="G105">
        <f>AVERAGE(C105:E105)</f>
        <v>0.5686693369379482</v>
      </c>
      <c r="H105">
        <f>STDEV(C105:E105)</f>
        <v>0.8170250466304451</v>
      </c>
      <c r="I105">
        <f>(B105*B4+C105*C4+D105*D4+E105*E4+F105*F4)/SUM(B4:F4)</f>
        <v>0.472835648950825</v>
      </c>
      <c r="K105">
        <f>(LN(H105)+LN(H125))/2-LN(K114*K115^5)</f>
        <v>-3.4219660443711186</v>
      </c>
    </row>
    <row r="106" spans="1:11" ht="12.75">
      <c r="A106" t="s">
        <v>69</v>
      </c>
      <c r="B106">
        <f>B66*10000/B62</f>
        <v>1.899701093123196</v>
      </c>
      <c r="C106">
        <f>C66*10000/C62</f>
        <v>0.5542555302805844</v>
      </c>
      <c r="D106">
        <f>D66*10000/D62</f>
        <v>1.3769436686579166</v>
      </c>
      <c r="E106">
        <f>E66*10000/E62</f>
        <v>0.5380173919978634</v>
      </c>
      <c r="F106">
        <f>F66*10000/F62</f>
        <v>12.761199651461892</v>
      </c>
      <c r="G106">
        <f>AVERAGE(C106:E106)</f>
        <v>0.8230721969787882</v>
      </c>
      <c r="H106">
        <f>STDEV(C106:E106)</f>
        <v>0.47973547360886776</v>
      </c>
      <c r="I106">
        <f>(B106*B4+C106*C4+D106*D4+E106*E4+F106*F4)/SUM(B4:F4)</f>
        <v>2.5752398103201117</v>
      </c>
      <c r="K106">
        <f>(LN(H106)+LN(H126))/2-LN(K114*K115^6)</f>
        <v>-3.68971019194466</v>
      </c>
    </row>
    <row r="107" spans="1:11" ht="12.75">
      <c r="A107" t="s">
        <v>70</v>
      </c>
      <c r="B107">
        <f>B67*10000/B62</f>
        <v>0.05300629444242118</v>
      </c>
      <c r="C107">
        <f>C67*10000/C62</f>
        <v>-0.17872695477834247</v>
      </c>
      <c r="D107">
        <f>D67*10000/D62</f>
        <v>-0.35693242021269084</v>
      </c>
      <c r="E107">
        <f>E67*10000/E62</f>
        <v>0.04305690228078996</v>
      </c>
      <c r="F107">
        <f>F67*10000/F62</f>
        <v>-0.35975537652111245</v>
      </c>
      <c r="G107">
        <f>AVERAGE(C107:E107)</f>
        <v>-0.16420082423674778</v>
      </c>
      <c r="H107">
        <f>STDEV(C107:E107)</f>
        <v>0.2003899220983481</v>
      </c>
      <c r="I107">
        <f>(B107*B4+C107*C4+D107*D4+E107*E4+F107*F4)/SUM(B4:F4)</f>
        <v>-0.15891280088530643</v>
      </c>
      <c r="K107">
        <f>(LN(H107)+LN(H127))/2-LN(K114*K115^7)</f>
        <v>-2.953848908819098</v>
      </c>
    </row>
    <row r="108" spans="1:9" ht="12.75">
      <c r="A108" t="s">
        <v>71</v>
      </c>
      <c r="B108">
        <f>B68*10000/B62</f>
        <v>0.03797593339984791</v>
      </c>
      <c r="C108">
        <f>C68*10000/C62</f>
        <v>-0.228375963192086</v>
      </c>
      <c r="D108">
        <f>D68*10000/D62</f>
        <v>-0.17969061785532298</v>
      </c>
      <c r="E108">
        <f>E68*10000/E62</f>
        <v>0.013661394271241068</v>
      </c>
      <c r="F108">
        <f>F68*10000/F62</f>
        <v>-0.3818997610445</v>
      </c>
      <c r="G108">
        <f>AVERAGE(C108:E108)</f>
        <v>-0.13146839559205598</v>
      </c>
      <c r="H108">
        <f>STDEV(C108:E108)</f>
        <v>0.1280217076982007</v>
      </c>
      <c r="I108">
        <f>(B108*B4+C108*C4+D108*D4+E108*E4+F108*F4)/SUM(B4:F4)</f>
        <v>-0.14044414167477975</v>
      </c>
    </row>
    <row r="109" spans="1:9" ht="12.75">
      <c r="A109" t="s">
        <v>72</v>
      </c>
      <c r="B109">
        <f>B69*10000/B62</f>
        <v>-0.02022595482235137</v>
      </c>
      <c r="C109">
        <f>C69*10000/C62</f>
        <v>-0.02406970226359187</v>
      </c>
      <c r="D109">
        <f>D69*10000/D62</f>
        <v>-0.08355752444321149</v>
      </c>
      <c r="E109">
        <f>E69*10000/E62</f>
        <v>0.09830206799147126</v>
      </c>
      <c r="F109">
        <f>F69*10000/F62</f>
        <v>-0.0702566956851735</v>
      </c>
      <c r="G109">
        <f>AVERAGE(C109:E109)</f>
        <v>-0.003108386238444033</v>
      </c>
      <c r="H109">
        <f>STDEV(C109:E109)</f>
        <v>0.09272410914781991</v>
      </c>
      <c r="I109">
        <f>(B109*B4+C109*C4+D109*D4+E109*E4+F109*F4)/SUM(B4:F4)</f>
        <v>-0.014560802289317611</v>
      </c>
    </row>
    <row r="110" spans="1:11" ht="12.75">
      <c r="A110" t="s">
        <v>73</v>
      </c>
      <c r="B110">
        <f>B70*10000/B62</f>
        <v>-0.30155575084018554</v>
      </c>
      <c r="C110">
        <f>C70*10000/C62</f>
        <v>-0.08183544300755942</v>
      </c>
      <c r="D110">
        <f>D70*10000/D62</f>
        <v>-0.036318443532668616</v>
      </c>
      <c r="E110">
        <f>E70*10000/E62</f>
        <v>-0.18548970973460552</v>
      </c>
      <c r="F110">
        <f>F70*10000/F62</f>
        <v>-0.35057443975243563</v>
      </c>
      <c r="G110">
        <f>AVERAGE(C110:E110)</f>
        <v>-0.10121453209161119</v>
      </c>
      <c r="H110">
        <f>STDEV(C110:E110)</f>
        <v>0.0764504969595881</v>
      </c>
      <c r="I110">
        <f>(B110*B4+C110*C4+D110*D4+E110*E4+F110*F4)/SUM(B4:F4)</f>
        <v>-0.16355060588451376</v>
      </c>
      <c r="K110">
        <f>EXP(AVERAGE(K103:K107))</f>
        <v>0.026784524016431867</v>
      </c>
    </row>
    <row r="111" spans="1:9" ht="12.75">
      <c r="A111" t="s">
        <v>74</v>
      </c>
      <c r="B111">
        <f>B71*10000/B62</f>
        <v>-0.0008371938331020603</v>
      </c>
      <c r="C111">
        <f>C71*10000/C62</f>
        <v>-0.044354722887789216</v>
      </c>
      <c r="D111">
        <f>D71*10000/D62</f>
        <v>-0.033881233645687535</v>
      </c>
      <c r="E111">
        <f>E71*10000/E62</f>
        <v>-0.04297045103868045</v>
      </c>
      <c r="F111">
        <f>F71*10000/F62</f>
        <v>-0.026768812522485277</v>
      </c>
      <c r="G111">
        <f>AVERAGE(C111:E111)</f>
        <v>-0.04040213585738573</v>
      </c>
      <c r="H111">
        <f>STDEV(C111:E111)</f>
        <v>0.0056895233876798675</v>
      </c>
      <c r="I111">
        <f>(B111*B4+C111*C4+D111*D4+E111*E4+F111*F4)/SUM(B4:F4)</f>
        <v>-0.03285506789558251</v>
      </c>
    </row>
    <row r="112" spans="1:9" ht="12.75">
      <c r="A112" t="s">
        <v>75</v>
      </c>
      <c r="B112">
        <f>B72*10000/B62</f>
        <v>-0.053863627603652896</v>
      </c>
      <c r="C112">
        <f>C72*10000/C62</f>
        <v>-0.03853868620294361</v>
      </c>
      <c r="D112">
        <f>D72*10000/D62</f>
        <v>-0.04012201740462195</v>
      </c>
      <c r="E112">
        <f>E72*10000/E62</f>
        <v>-0.025948973363528985</v>
      </c>
      <c r="F112">
        <f>F72*10000/F62</f>
        <v>-0.06743132329840362</v>
      </c>
      <c r="G112">
        <f>AVERAGE(C112:E112)</f>
        <v>-0.03486989232369818</v>
      </c>
      <c r="H112">
        <f>STDEV(C112:E112)</f>
        <v>0.007766197959360928</v>
      </c>
      <c r="I112">
        <f>(B112*B4+C112*C4+D112*D4+E112*E4+F112*F4)/SUM(B4:F4)</f>
        <v>-0.04197229774769278</v>
      </c>
    </row>
    <row r="113" spans="1:9" ht="12.75">
      <c r="A113" t="s">
        <v>76</v>
      </c>
      <c r="B113">
        <f>B73*10000/B62</f>
        <v>0.021281828348774828</v>
      </c>
      <c r="C113">
        <f>C73*10000/C62</f>
        <v>0.03813339756535907</v>
      </c>
      <c r="D113">
        <f>D73*10000/D62</f>
        <v>0.03837333962901593</v>
      </c>
      <c r="E113">
        <f>E73*10000/E62</f>
        <v>0.01998332576962716</v>
      </c>
      <c r="F113">
        <f>F73*10000/F62</f>
        <v>-0.017007355951857227</v>
      </c>
      <c r="G113">
        <f>AVERAGE(C113:E113)</f>
        <v>0.032163354321334055</v>
      </c>
      <c r="H113">
        <f>STDEV(C113:E113)</f>
        <v>0.010548896373022813</v>
      </c>
      <c r="I113">
        <f>(B113*B4+C113*C4+D113*D4+E113*E4+F113*F4)/SUM(B4:F4)</f>
        <v>0.024013476400184825</v>
      </c>
    </row>
    <row r="114" spans="1:11" ht="12.75">
      <c r="A114" t="s">
        <v>77</v>
      </c>
      <c r="B114">
        <f>B74*10000/B62</f>
        <v>-0.20879404625358158</v>
      </c>
      <c r="C114">
        <f>C74*10000/C62</f>
        <v>-0.18217963918629224</v>
      </c>
      <c r="D114">
        <f>D74*10000/D62</f>
        <v>-0.20712628081568057</v>
      </c>
      <c r="E114">
        <f>E74*10000/E62</f>
        <v>-0.1921536164003968</v>
      </c>
      <c r="F114">
        <f>F74*10000/F62</f>
        <v>-0.14903191022822776</v>
      </c>
      <c r="G114">
        <f>AVERAGE(C114:E114)</f>
        <v>-0.19381984546745654</v>
      </c>
      <c r="H114">
        <f>STDEV(C114:E114)</f>
        <v>0.012556511124680566</v>
      </c>
      <c r="I114">
        <f>(B114*B4+C114*C4+D114*D4+E114*E4+F114*F4)/SUM(B4:F4)</f>
        <v>-0.18999551003721254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-0.011154784541040231</v>
      </c>
      <c r="C115">
        <f>C75*10000/C62</f>
        <v>-0.003604520564704755</v>
      </c>
      <c r="D115">
        <f>D75*10000/D62</f>
        <v>-0.0008048101641753341</v>
      </c>
      <c r="E115">
        <f>E75*10000/E62</f>
        <v>-0.006545072276716607</v>
      </c>
      <c r="F115">
        <f>F75*10000/F62</f>
        <v>0.002808403085259239</v>
      </c>
      <c r="G115">
        <f>AVERAGE(C115:E115)</f>
        <v>-0.003651467668532232</v>
      </c>
      <c r="H115">
        <f>STDEV(C115:E115)</f>
        <v>0.0028704190117624876</v>
      </c>
      <c r="I115">
        <f>(B115*B4+C115*C4+D115*D4+E115*E4+F115*F4)/SUM(B4:F4)</f>
        <v>-0.003873436737013678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90.79117106358504</v>
      </c>
      <c r="C122">
        <f>C82*10000/C62</f>
        <v>47.37996152131665</v>
      </c>
      <c r="D122">
        <f>D82*10000/D62</f>
        <v>-15.898595931793603</v>
      </c>
      <c r="E122">
        <f>E82*10000/E62</f>
        <v>-41.85277160515101</v>
      </c>
      <c r="F122">
        <f>F82*10000/F62</f>
        <v>-82.83769339652552</v>
      </c>
      <c r="G122">
        <f>AVERAGE(C122:E122)</f>
        <v>-3.457135338542654</v>
      </c>
      <c r="H122">
        <f>STDEV(C122:E122)</f>
        <v>45.89893922058452</v>
      </c>
      <c r="I122">
        <f>(B122*B4+C122*C4+D122*D4+E122*E4+F122*F4)/SUM(B4:F4)</f>
        <v>-0.4316938360038374</v>
      </c>
    </row>
    <row r="123" spans="1:9" ht="12.75">
      <c r="A123" t="s">
        <v>81</v>
      </c>
      <c r="B123">
        <f>B83*10000/B62</f>
        <v>-3.5269259326010745</v>
      </c>
      <c r="C123">
        <f>C83*10000/C62</f>
        <v>-3.6164487364597586</v>
      </c>
      <c r="D123">
        <f>D83*10000/D62</f>
        <v>-3.251891554569172</v>
      </c>
      <c r="E123">
        <f>E83*10000/E62</f>
        <v>-4.748176751372413</v>
      </c>
      <c r="F123">
        <f>F83*10000/F62</f>
        <v>6.97614497545257</v>
      </c>
      <c r="G123">
        <f>AVERAGE(C123:E123)</f>
        <v>-3.872172347467115</v>
      </c>
      <c r="H123">
        <f>STDEV(C123:E123)</f>
        <v>0.7802328315721558</v>
      </c>
      <c r="I123">
        <f>(B123*B4+C123*C4+D123*D4+E123*E4+F123*F4)/SUM(B4:F4)</f>
        <v>-2.371534708081178</v>
      </c>
    </row>
    <row r="124" spans="1:9" ht="12.75">
      <c r="A124" t="s">
        <v>82</v>
      </c>
      <c r="B124">
        <f>B84*10000/B62</f>
        <v>-1.804362244277782</v>
      </c>
      <c r="C124">
        <f>C84*10000/C62</f>
        <v>3.380202922056771</v>
      </c>
      <c r="D124">
        <f>D84*10000/D62</f>
        <v>4.1393219095251474</v>
      </c>
      <c r="E124">
        <f>E84*10000/E62</f>
        <v>2.44193309974201</v>
      </c>
      <c r="F124">
        <f>F84*10000/F62</f>
        <v>5.7481687907223025</v>
      </c>
      <c r="G124">
        <f>AVERAGE(C124:E124)</f>
        <v>3.320485977107976</v>
      </c>
      <c r="H124">
        <f>STDEV(C124:E124)</f>
        <v>0.8502686505039266</v>
      </c>
      <c r="I124">
        <f>(B124*B4+C124*C4+D124*D4+E124*E4+F124*F4)/SUM(B4:F4)</f>
        <v>2.903574943999723</v>
      </c>
    </row>
    <row r="125" spans="1:9" ht="12.75">
      <c r="A125" t="s">
        <v>83</v>
      </c>
      <c r="B125">
        <f>B85*10000/B62</f>
        <v>-1.5852663292810367</v>
      </c>
      <c r="C125">
        <f>C85*10000/C62</f>
        <v>-0.9165349646311141</v>
      </c>
      <c r="D125">
        <f>D85*10000/D62</f>
        <v>-1.1680164701352391</v>
      </c>
      <c r="E125">
        <f>E85*10000/E62</f>
        <v>-1.488172890157362</v>
      </c>
      <c r="F125">
        <f>F85*10000/F62</f>
        <v>-0.038244309309773176</v>
      </c>
      <c r="G125">
        <f>AVERAGE(C125:E125)</f>
        <v>-1.190908108307905</v>
      </c>
      <c r="H125">
        <f>STDEV(C125:E125)</f>
        <v>0.2865056714947526</v>
      </c>
      <c r="I125">
        <f>(B125*B4+C125*C4+D125*D4+E125*E4+F125*F4)/SUM(B4:F4)</f>
        <v>-1.0938094698388205</v>
      </c>
    </row>
    <row r="126" spans="1:9" ht="12.75">
      <c r="A126" t="s">
        <v>84</v>
      </c>
      <c r="B126">
        <f>B86*10000/B62</f>
        <v>0.7631590421472214</v>
      </c>
      <c r="C126">
        <f>C86*10000/C62</f>
        <v>0.6198993971229038</v>
      </c>
      <c r="D126">
        <f>D86*10000/D62</f>
        <v>0.44526363382001133</v>
      </c>
      <c r="E126">
        <f>E86*10000/E62</f>
        <v>0.5433403234076977</v>
      </c>
      <c r="F126">
        <f>F86*10000/F62</f>
        <v>0.9642108339792821</v>
      </c>
      <c r="G126">
        <f>AVERAGE(C126:E126)</f>
        <v>0.5361677847835375</v>
      </c>
      <c r="H126">
        <f>STDEV(C126:E126)</f>
        <v>0.08753854259029183</v>
      </c>
      <c r="I126">
        <f>(B126*B4+C126*C4+D126*D4+E126*E4+F126*F4)/SUM(B4:F4)</f>
        <v>0.6262627719144729</v>
      </c>
    </row>
    <row r="127" spans="1:9" ht="12.75">
      <c r="A127" t="s">
        <v>85</v>
      </c>
      <c r="B127">
        <f>B87*10000/B62</f>
        <v>0.013751066415249941</v>
      </c>
      <c r="C127">
        <f>C87*10000/C62</f>
        <v>-0.3786674374830616</v>
      </c>
      <c r="D127">
        <f>D87*10000/D62</f>
        <v>0.023648745797258452</v>
      </c>
      <c r="E127">
        <f>E87*10000/E62</f>
        <v>0.15939361536210928</v>
      </c>
      <c r="F127">
        <f>F87*10000/F62</f>
        <v>0.3149966784112648</v>
      </c>
      <c r="G127">
        <f>AVERAGE(C127:E127)</f>
        <v>-0.06520835877456461</v>
      </c>
      <c r="H127">
        <f>STDEV(C127:E127)</f>
        <v>0.27981978650888745</v>
      </c>
      <c r="I127">
        <f>(B127*B4+C127*C4+D127*D4+E127*E4+F127*F4)/SUM(B4:F4)</f>
        <v>-0.002966111576681978</v>
      </c>
    </row>
    <row r="128" spans="1:9" ht="12.75">
      <c r="A128" t="s">
        <v>86</v>
      </c>
      <c r="B128">
        <f>B88*10000/B62</f>
        <v>0.026414153321365298</v>
      </c>
      <c r="C128">
        <f>C88*10000/C62</f>
        <v>0.4749006148400311</v>
      </c>
      <c r="D128">
        <f>D88*10000/D62</f>
        <v>0.47963582261572274</v>
      </c>
      <c r="E128">
        <f>E88*10000/E62</f>
        <v>0.5373801873427424</v>
      </c>
      <c r="F128">
        <f>F88*10000/F62</f>
        <v>0.3405539478391626</v>
      </c>
      <c r="G128">
        <f>AVERAGE(C128:E128)</f>
        <v>0.49730554159949875</v>
      </c>
      <c r="H128">
        <f>STDEV(C128:E128)</f>
        <v>0.03478632593066675</v>
      </c>
      <c r="I128">
        <f>(B128*B4+C128*C4+D128*D4+E128*E4+F128*F4)/SUM(B4:F4)</f>
        <v>0.40821070070357063</v>
      </c>
    </row>
    <row r="129" spans="1:9" ht="12.75">
      <c r="A129" t="s">
        <v>87</v>
      </c>
      <c r="B129">
        <f>B89*10000/B62</f>
        <v>-0.015025669822465787</v>
      </c>
      <c r="C129">
        <f>C89*10000/C62</f>
        <v>-0.05696468580606202</v>
      </c>
      <c r="D129">
        <f>D89*10000/D62</f>
        <v>-0.08111368577286725</v>
      </c>
      <c r="E129">
        <f>E89*10000/E62</f>
        <v>-0.06572590029259005</v>
      </c>
      <c r="F129">
        <f>F89*10000/F62</f>
        <v>0.07032647356907179</v>
      </c>
      <c r="G129">
        <f>AVERAGE(C129:E129)</f>
        <v>-0.06793475729050645</v>
      </c>
      <c r="H129">
        <f>STDEV(C129:E129)</f>
        <v>0.012225090460897257</v>
      </c>
      <c r="I129">
        <f>(B129*B4+C129*C4+D129*D4+E129*E4+F129*F4)/SUM(B4:F4)</f>
        <v>-0.041788665426386006</v>
      </c>
    </row>
    <row r="130" spans="1:9" ht="12.75">
      <c r="A130" t="s">
        <v>88</v>
      </c>
      <c r="B130">
        <f>B90*10000/B62</f>
        <v>0.10356560255380524</v>
      </c>
      <c r="C130">
        <f>C90*10000/C62</f>
        <v>0.11812324439446029</v>
      </c>
      <c r="D130">
        <f>D90*10000/D62</f>
        <v>0.0815450854025071</v>
      </c>
      <c r="E130">
        <f>E90*10000/E62</f>
        <v>0.07174895417526603</v>
      </c>
      <c r="F130">
        <f>F90*10000/F62</f>
        <v>0.13443930559518671</v>
      </c>
      <c r="G130">
        <f>AVERAGE(C130:E130)</f>
        <v>0.09047242799074447</v>
      </c>
      <c r="H130">
        <f>STDEV(C130:E130)</f>
        <v>0.02444211084581957</v>
      </c>
      <c r="I130">
        <f>(B130*B4+C130*C4+D130*D4+E130*E4+F130*F4)/SUM(B4:F4)</f>
        <v>0.09824874569256425</v>
      </c>
    </row>
    <row r="131" spans="1:9" ht="12.75">
      <c r="A131" t="s">
        <v>89</v>
      </c>
      <c r="B131">
        <f>B91*10000/B62</f>
        <v>-0.026173295979815936</v>
      </c>
      <c r="C131">
        <f>C91*10000/C62</f>
        <v>-0.0381009749233963</v>
      </c>
      <c r="D131">
        <f>D91*10000/D62</f>
        <v>0.011741402775349956</v>
      </c>
      <c r="E131">
        <f>E91*10000/E62</f>
        <v>0.019002502469062415</v>
      </c>
      <c r="F131">
        <f>F91*10000/F62</f>
        <v>-0.028602390481472093</v>
      </c>
      <c r="G131">
        <f>AVERAGE(C131:E131)</f>
        <v>-0.0024523565596613096</v>
      </c>
      <c r="H131">
        <f>STDEV(C131:E131)</f>
        <v>0.03108534840761682</v>
      </c>
      <c r="I131">
        <f>(B131*B4+C131*C4+D131*D4+E131*E4+F131*F4)/SUM(B4:F4)</f>
        <v>-0.009384658207836516</v>
      </c>
    </row>
    <row r="132" spans="1:9" ht="12.75">
      <c r="A132" t="s">
        <v>90</v>
      </c>
      <c r="B132">
        <f>B92*10000/B62</f>
        <v>0.04698020022657415</v>
      </c>
      <c r="C132">
        <f>C92*10000/C62</f>
        <v>0.05652541106264762</v>
      </c>
      <c r="D132">
        <f>D92*10000/D62</f>
        <v>0.04277920295253615</v>
      </c>
      <c r="E132">
        <f>E92*10000/E62</f>
        <v>0.06489502518366547</v>
      </c>
      <c r="F132">
        <f>F92*10000/F62</f>
        <v>0.03700721900468669</v>
      </c>
      <c r="G132">
        <f>AVERAGE(C132:E132)</f>
        <v>0.05473321306628307</v>
      </c>
      <c r="H132">
        <f>STDEV(C132:E132)</f>
        <v>0.011166305498389293</v>
      </c>
      <c r="I132">
        <f>(B132*B4+C132*C4+D132*D4+E132*E4+F132*F4)/SUM(B4:F4)</f>
        <v>0.05124188494373657</v>
      </c>
    </row>
    <row r="133" spans="1:9" ht="12.75">
      <c r="A133" t="s">
        <v>91</v>
      </c>
      <c r="B133">
        <f>B93*10000/B62</f>
        <v>0.12024363104870586</v>
      </c>
      <c r="C133">
        <f>C93*10000/C62</f>
        <v>0.09618135371319869</v>
      </c>
      <c r="D133">
        <f>D93*10000/D62</f>
        <v>0.1228532873157972</v>
      </c>
      <c r="E133">
        <f>E93*10000/E62</f>
        <v>0.13058520589925668</v>
      </c>
      <c r="F133">
        <f>F93*10000/F62</f>
        <v>0.07325477760526844</v>
      </c>
      <c r="G133">
        <f>AVERAGE(C133:E133)</f>
        <v>0.11653994897608418</v>
      </c>
      <c r="H133">
        <f>STDEV(C133:E133)</f>
        <v>0.018049929142625497</v>
      </c>
      <c r="I133">
        <f>(B133*B4+C133*C4+D133*D4+E133*E4+F133*F4)/SUM(B4:F4)</f>
        <v>0.11128574492613119</v>
      </c>
    </row>
    <row r="134" spans="1:9" ht="12.75">
      <c r="A134" t="s">
        <v>92</v>
      </c>
      <c r="B134">
        <f>B94*10000/B62</f>
        <v>-0.009280610207594325</v>
      </c>
      <c r="C134">
        <f>C94*10000/C62</f>
        <v>-0.0012447463490138637</v>
      </c>
      <c r="D134">
        <f>D94*10000/D62</f>
        <v>0.0046924732364764035</v>
      </c>
      <c r="E134">
        <f>E94*10000/E62</f>
        <v>0.013139148830229411</v>
      </c>
      <c r="F134">
        <f>F94*10000/F62</f>
        <v>-0.038011685268620296</v>
      </c>
      <c r="G134">
        <f>AVERAGE(C134:E134)</f>
        <v>0.005528958572563984</v>
      </c>
      <c r="H134">
        <f>STDEV(C134:E134)</f>
        <v>0.007228339430324342</v>
      </c>
      <c r="I134">
        <f>(B134*B4+C134*C4+D134*D4+E134*E4+F134*F4)/SUM(B4:F4)</f>
        <v>-0.002436739036841313</v>
      </c>
    </row>
    <row r="135" spans="1:9" ht="12.75">
      <c r="A135" t="s">
        <v>93</v>
      </c>
      <c r="B135">
        <f>B95*10000/B62</f>
        <v>-0.0068216170845275806</v>
      </c>
      <c r="C135">
        <f>C95*10000/C62</f>
        <v>-0.0014647954805019397</v>
      </c>
      <c r="D135">
        <f>D95*10000/D62</f>
        <v>-0.007352016942927384</v>
      </c>
      <c r="E135">
        <f>E95*10000/E62</f>
        <v>-0.010741352095265265</v>
      </c>
      <c r="F135">
        <f>F95*10000/F62</f>
        <v>0.0001542243487543046</v>
      </c>
      <c r="G135">
        <f>AVERAGE(C135:E135)</f>
        <v>-0.006519388172898197</v>
      </c>
      <c r="H135">
        <f>STDEV(C135:E135)</f>
        <v>0.004693993892011103</v>
      </c>
      <c r="I135">
        <f>(B135*B4+C135*C4+D135*D4+E135*E4+F135*F4)/SUM(B4:F4)</f>
        <v>-0.005670300905247576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2004-10-12T13:40:24Z</cp:lastPrinted>
  <dcterms:created xsi:type="dcterms:W3CDTF">2004-10-12T13:40:24Z</dcterms:created>
  <dcterms:modified xsi:type="dcterms:W3CDTF">2004-10-12T16:26:48Z</dcterms:modified>
  <cp:category/>
  <cp:version/>
  <cp:contentType/>
  <cp:contentStatus/>
</cp:coreProperties>
</file>