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<sst xmlns="http://schemas.openxmlformats.org/spreadsheetml/2006/main" count="202" uniqueCount="97">
  <si>
    <t xml:space="preserve"> Wed 13/10/2004       10:58:18</t>
  </si>
  <si>
    <t>LISSNER</t>
  </si>
  <si>
    <t>HCMQAP353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</si>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</sst>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54625570"/>
        <c:axId val="21868083"/>
      </c:lineChart>
      <c:catAx>
        <c:axId val="5462557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868083"/>
        <c:crosses val="autoZero"/>
        <c:auto val="1"/>
        <c:lblOffset val="100"/>
        <c:noMultiLvlLbl val="0"/>
      </c:catAx>
      <c:valAx>
        <c:axId val="218680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62557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-0.002262</v>
      </c>
      <c r="C4" s="13">
        <v>-0.003755</v>
      </c>
      <c r="D4" s="13">
        <v>-0.003752</v>
      </c>
      <c r="E4" s="13">
        <v>-0.003758</v>
      </c>
      <c r="F4" s="24">
        <v>-0.002087</v>
      </c>
      <c r="G4" s="34">
        <v>-0.01171</v>
      </c>
    </row>
    <row r="5" spans="1:7" ht="12.75" thickBot="1">
      <c r="A5" s="44" t="s">
        <v>13</v>
      </c>
      <c r="B5" s="45">
        <v>2.719893</v>
      </c>
      <c r="C5" s="46">
        <v>2.425245</v>
      </c>
      <c r="D5" s="46">
        <v>-0.219909</v>
      </c>
      <c r="E5" s="46">
        <v>-2.062669</v>
      </c>
      <c r="F5" s="47">
        <v>-3.176748</v>
      </c>
      <c r="G5" s="48">
        <v>5.046428</v>
      </c>
    </row>
    <row r="6" spans="1:7" ht="12.75" thickTop="1">
      <c r="A6" s="6" t="s">
        <v>14</v>
      </c>
      <c r="B6" s="39">
        <v>-75.54326</v>
      </c>
      <c r="C6" s="40">
        <v>46.22641</v>
      </c>
      <c r="D6" s="40">
        <v>26.40398</v>
      </c>
      <c r="E6" s="40">
        <v>56.81511</v>
      </c>
      <c r="F6" s="41">
        <v>-151.036</v>
      </c>
      <c r="G6" s="42">
        <v>0.001840455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5.256202</v>
      </c>
      <c r="C8" s="14">
        <v>-0.7245143</v>
      </c>
      <c r="D8" s="14">
        <v>-0.5832146</v>
      </c>
      <c r="E8" s="14">
        <v>3.133251</v>
      </c>
      <c r="F8" s="25">
        <v>0.3295395</v>
      </c>
      <c r="G8" s="35">
        <v>1.245354</v>
      </c>
    </row>
    <row r="9" spans="1:7" ht="12">
      <c r="A9" s="20" t="s">
        <v>17</v>
      </c>
      <c r="B9" s="29">
        <v>-0.4504065</v>
      </c>
      <c r="C9" s="14">
        <v>-0.5329015</v>
      </c>
      <c r="D9" s="14">
        <v>-0.01064363</v>
      </c>
      <c r="E9" s="14">
        <v>0.09296734</v>
      </c>
      <c r="F9" s="25">
        <v>-2.367152</v>
      </c>
      <c r="G9" s="35">
        <v>-0.4899972</v>
      </c>
    </row>
    <row r="10" spans="1:7" ht="12">
      <c r="A10" s="20" t="s">
        <v>18</v>
      </c>
      <c r="B10" s="29">
        <v>-0.7428282</v>
      </c>
      <c r="C10" s="14">
        <v>-0.1699751</v>
      </c>
      <c r="D10" s="14">
        <v>0.429505</v>
      </c>
      <c r="E10" s="14">
        <v>-1.04256</v>
      </c>
      <c r="F10" s="25">
        <v>-2.48747</v>
      </c>
      <c r="G10" s="35">
        <v>-0.6287133</v>
      </c>
    </row>
    <row r="11" spans="1:7" ht="12">
      <c r="A11" s="21" t="s">
        <v>19</v>
      </c>
      <c r="B11" s="31">
        <v>1.363434</v>
      </c>
      <c r="C11" s="16">
        <v>0.08488635</v>
      </c>
      <c r="D11" s="16">
        <v>1.480415</v>
      </c>
      <c r="E11" s="16">
        <v>-0.627084</v>
      </c>
      <c r="F11" s="27">
        <v>12.35881</v>
      </c>
      <c r="G11" s="37">
        <v>2.074664</v>
      </c>
    </row>
    <row r="12" spans="1:7" ht="12">
      <c r="A12" s="20" t="s">
        <v>20</v>
      </c>
      <c r="B12" s="29">
        <v>-0.04717344</v>
      </c>
      <c r="C12" s="14">
        <v>-0.05838723</v>
      </c>
      <c r="D12" s="14">
        <v>-0.005415794</v>
      </c>
      <c r="E12" s="14">
        <v>-0.2147576</v>
      </c>
      <c r="F12" s="25">
        <v>-0.3672224</v>
      </c>
      <c r="G12" s="35">
        <v>-0.1229435</v>
      </c>
    </row>
    <row r="13" spans="1:7" ht="12">
      <c r="A13" s="20" t="s">
        <v>21</v>
      </c>
      <c r="B13" s="29">
        <v>-0.1386414</v>
      </c>
      <c r="C13" s="14">
        <v>0.05118295</v>
      </c>
      <c r="D13" s="14">
        <v>0.006058556</v>
      </c>
      <c r="E13" s="14">
        <v>0.01119428</v>
      </c>
      <c r="F13" s="25">
        <v>-0.03506205</v>
      </c>
      <c r="G13" s="35">
        <v>-0.008317955</v>
      </c>
    </row>
    <row r="14" spans="1:7" ht="12">
      <c r="A14" s="20" t="s">
        <v>22</v>
      </c>
      <c r="B14" s="29">
        <v>-0.06578407</v>
      </c>
      <c r="C14" s="14">
        <v>-0.007564766</v>
      </c>
      <c r="D14" s="14">
        <v>0.05152783</v>
      </c>
      <c r="E14" s="14">
        <v>-0.04237667</v>
      </c>
      <c r="F14" s="25">
        <v>0.05649306</v>
      </c>
      <c r="G14" s="35">
        <v>-0.00161607</v>
      </c>
    </row>
    <row r="15" spans="1:7" ht="12">
      <c r="A15" s="21" t="s">
        <v>23</v>
      </c>
      <c r="B15" s="31">
        <v>-0.2719454</v>
      </c>
      <c r="C15" s="16">
        <v>-0.1604715</v>
      </c>
      <c r="D15" s="16">
        <v>0.002277737</v>
      </c>
      <c r="E15" s="16">
        <v>-0.07773399</v>
      </c>
      <c r="F15" s="27">
        <v>-0.2523177</v>
      </c>
      <c r="G15" s="37">
        <v>-0.1298801</v>
      </c>
    </row>
    <row r="16" spans="1:7" ht="12">
      <c r="A16" s="20" t="s">
        <v>24</v>
      </c>
      <c r="B16" s="29">
        <v>-0.0004939153</v>
      </c>
      <c r="C16" s="14">
        <v>-0.005325911</v>
      </c>
      <c r="D16" s="14">
        <v>0.01430681</v>
      </c>
      <c r="E16" s="14">
        <v>-0.02443772</v>
      </c>
      <c r="F16" s="25">
        <v>-0.05418415</v>
      </c>
      <c r="G16" s="35">
        <v>-0.01103805</v>
      </c>
    </row>
    <row r="17" spans="1:7" ht="12">
      <c r="A17" s="20" t="s">
        <v>25</v>
      </c>
      <c r="B17" s="29">
        <v>-0.04051061</v>
      </c>
      <c r="C17" s="14">
        <v>-0.02755404</v>
      </c>
      <c r="D17" s="14">
        <v>-0.045949</v>
      </c>
      <c r="E17" s="14">
        <v>-0.04702859</v>
      </c>
      <c r="F17" s="25">
        <v>-0.02231293</v>
      </c>
      <c r="G17" s="35">
        <v>-0.03783761</v>
      </c>
    </row>
    <row r="18" spans="1:7" ht="12">
      <c r="A18" s="20" t="s">
        <v>26</v>
      </c>
      <c r="B18" s="29">
        <v>0.04717158</v>
      </c>
      <c r="C18" s="14">
        <v>0.019626</v>
      </c>
      <c r="D18" s="14">
        <v>0.01238277</v>
      </c>
      <c r="E18" s="14">
        <v>0.01369331</v>
      </c>
      <c r="F18" s="25">
        <v>0.03374938</v>
      </c>
      <c r="G18" s="35">
        <v>0.02234179</v>
      </c>
    </row>
    <row r="19" spans="1:7" ht="12">
      <c r="A19" s="21" t="s">
        <v>27</v>
      </c>
      <c r="B19" s="31">
        <v>-0.2141371</v>
      </c>
      <c r="C19" s="16">
        <v>-0.1706153</v>
      </c>
      <c r="D19" s="16">
        <v>-0.2006126</v>
      </c>
      <c r="E19" s="16">
        <v>-0.1853495</v>
      </c>
      <c r="F19" s="27">
        <v>-0.1564828</v>
      </c>
      <c r="G19" s="37">
        <v>-0.1857862</v>
      </c>
    </row>
    <row r="20" spans="1:7" ht="12.75" thickBot="1">
      <c r="A20" s="44" t="s">
        <v>28</v>
      </c>
      <c r="B20" s="45">
        <v>-0.01017826</v>
      </c>
      <c r="C20" s="46">
        <v>0.002459707</v>
      </c>
      <c r="D20" s="46">
        <v>1.062039E-05</v>
      </c>
      <c r="E20" s="46">
        <v>0.001671062</v>
      </c>
      <c r="F20" s="47">
        <v>-0.00834272</v>
      </c>
      <c r="G20" s="48">
        <v>-0.001593539</v>
      </c>
    </row>
    <row r="21" spans="1:7" ht="12.75" thickTop="1">
      <c r="A21" s="6" t="s">
        <v>29</v>
      </c>
      <c r="B21" s="39">
        <v>-46.57327</v>
      </c>
      <c r="C21" s="40">
        <v>2.902337</v>
      </c>
      <c r="D21" s="40">
        <v>45.37085</v>
      </c>
      <c r="E21" s="40">
        <v>22.80165</v>
      </c>
      <c r="F21" s="41">
        <v>-77.21948</v>
      </c>
      <c r="G21" s="43">
        <v>0.01752919</v>
      </c>
    </row>
    <row r="22" spans="1:7" ht="12">
      <c r="A22" s="20" t="s">
        <v>30</v>
      </c>
      <c r="B22" s="29">
        <v>54.39839</v>
      </c>
      <c r="C22" s="14">
        <v>48.50527</v>
      </c>
      <c r="D22" s="14">
        <v>-4.398186</v>
      </c>
      <c r="E22" s="14">
        <v>-41.25361</v>
      </c>
      <c r="F22" s="25">
        <v>-63.53582</v>
      </c>
      <c r="G22" s="36">
        <v>0</v>
      </c>
    </row>
    <row r="23" spans="1:7" ht="12">
      <c r="A23" s="20" t="s">
        <v>31</v>
      </c>
      <c r="B23" s="29">
        <v>-5.970255</v>
      </c>
      <c r="C23" s="14">
        <v>-0.8472503</v>
      </c>
      <c r="D23" s="14">
        <v>-0.2371801</v>
      </c>
      <c r="E23" s="14">
        <v>0.6614361</v>
      </c>
      <c r="F23" s="25">
        <v>6.892183</v>
      </c>
      <c r="G23" s="35">
        <v>-0.04540305</v>
      </c>
    </row>
    <row r="24" spans="1:7" ht="12">
      <c r="A24" s="20" t="s">
        <v>32</v>
      </c>
      <c r="B24" s="29">
        <v>-2.57704</v>
      </c>
      <c r="C24" s="14">
        <v>0.4493401</v>
      </c>
      <c r="D24" s="14">
        <v>2.279625</v>
      </c>
      <c r="E24" s="14">
        <v>1.70293</v>
      </c>
      <c r="F24" s="25">
        <v>-0.7993808</v>
      </c>
      <c r="G24" s="35">
        <v>0.5854055</v>
      </c>
    </row>
    <row r="25" spans="1:7" ht="12">
      <c r="A25" s="20" t="s">
        <v>33</v>
      </c>
      <c r="B25" s="29">
        <v>-0.6170943</v>
      </c>
      <c r="C25" s="14">
        <v>0.2490616</v>
      </c>
      <c r="D25" s="14">
        <v>0.0558125</v>
      </c>
      <c r="E25" s="14">
        <v>0.6872233</v>
      </c>
      <c r="F25" s="25">
        <v>-2.546871</v>
      </c>
      <c r="G25" s="35">
        <v>-0.1911173</v>
      </c>
    </row>
    <row r="26" spans="1:7" ht="12">
      <c r="A26" s="21" t="s">
        <v>34</v>
      </c>
      <c r="B26" s="31">
        <v>0.4467777</v>
      </c>
      <c r="C26" s="16">
        <v>0.3224184</v>
      </c>
      <c r="D26" s="16">
        <v>0.1700228</v>
      </c>
      <c r="E26" s="16">
        <v>0.6415275</v>
      </c>
      <c r="F26" s="27">
        <v>1.137789</v>
      </c>
      <c r="G26" s="37">
        <v>0.489563</v>
      </c>
    </row>
    <row r="27" spans="1:7" ht="12">
      <c r="A27" s="20" t="s">
        <v>35</v>
      </c>
      <c r="B27" s="29">
        <v>-0.02210873</v>
      </c>
      <c r="C27" s="14">
        <v>-0.08284495</v>
      </c>
      <c r="D27" s="14">
        <v>0.2486566</v>
      </c>
      <c r="E27" s="14">
        <v>0.5114984</v>
      </c>
      <c r="F27" s="25">
        <v>0.4104759</v>
      </c>
      <c r="G27" s="35">
        <v>0.2145894</v>
      </c>
    </row>
    <row r="28" spans="1:7" ht="12">
      <c r="A28" s="20" t="s">
        <v>36</v>
      </c>
      <c r="B28" s="29">
        <v>-0.569355</v>
      </c>
      <c r="C28" s="14">
        <v>-0.1603761</v>
      </c>
      <c r="D28" s="14">
        <v>0.1794122</v>
      </c>
      <c r="E28" s="14">
        <v>0.05004965</v>
      </c>
      <c r="F28" s="25">
        <v>-0.1838883</v>
      </c>
      <c r="G28" s="35">
        <v>-0.0904921</v>
      </c>
    </row>
    <row r="29" spans="1:7" ht="12">
      <c r="A29" s="20" t="s">
        <v>37</v>
      </c>
      <c r="B29" s="29">
        <v>-0.02590983</v>
      </c>
      <c r="C29" s="14">
        <v>0.1045712</v>
      </c>
      <c r="D29" s="14">
        <v>0.06302602</v>
      </c>
      <c r="E29" s="14">
        <v>0.1804716</v>
      </c>
      <c r="F29" s="25">
        <v>-0.05499961</v>
      </c>
      <c r="G29" s="35">
        <v>0.07262184</v>
      </c>
    </row>
    <row r="30" spans="1:7" ht="12">
      <c r="A30" s="21" t="s">
        <v>38</v>
      </c>
      <c r="B30" s="31">
        <v>0.05470586</v>
      </c>
      <c r="C30" s="16">
        <v>0.1458455</v>
      </c>
      <c r="D30" s="16">
        <v>0.02119812</v>
      </c>
      <c r="E30" s="16">
        <v>0.04121429</v>
      </c>
      <c r="F30" s="27">
        <v>0.2279903</v>
      </c>
      <c r="G30" s="37">
        <v>0.08849306</v>
      </c>
    </row>
    <row r="31" spans="1:7" ht="12">
      <c r="A31" s="20" t="s">
        <v>39</v>
      </c>
      <c r="B31" s="29">
        <v>0.006370375</v>
      </c>
      <c r="C31" s="14">
        <v>0.0006089764</v>
      </c>
      <c r="D31" s="14">
        <v>0.02881906</v>
      </c>
      <c r="E31" s="14">
        <v>0.03709821</v>
      </c>
      <c r="F31" s="25">
        <v>0.02303852</v>
      </c>
      <c r="G31" s="35">
        <v>0.02000222</v>
      </c>
    </row>
    <row r="32" spans="1:7" ht="12">
      <c r="A32" s="20" t="s">
        <v>40</v>
      </c>
      <c r="B32" s="29">
        <v>-0.03229908</v>
      </c>
      <c r="C32" s="14">
        <v>-0.01683698</v>
      </c>
      <c r="D32" s="14">
        <v>0.04019456</v>
      </c>
      <c r="E32" s="14">
        <v>0.001437515</v>
      </c>
      <c r="F32" s="25">
        <v>-0.01134145</v>
      </c>
      <c r="G32" s="35">
        <v>-0.0002400227</v>
      </c>
    </row>
    <row r="33" spans="1:7" ht="12">
      <c r="A33" s="20" t="s">
        <v>41</v>
      </c>
      <c r="B33" s="29">
        <v>0.1439496</v>
      </c>
      <c r="C33" s="14">
        <v>0.1058583</v>
      </c>
      <c r="D33" s="14">
        <v>0.108779</v>
      </c>
      <c r="E33" s="14">
        <v>0.0944374</v>
      </c>
      <c r="F33" s="25">
        <v>0.1148491</v>
      </c>
      <c r="G33" s="35">
        <v>0.1105313</v>
      </c>
    </row>
    <row r="34" spans="1:7" ht="12">
      <c r="A34" s="21" t="s">
        <v>42</v>
      </c>
      <c r="B34" s="31">
        <v>-0.00544615</v>
      </c>
      <c r="C34" s="16">
        <v>0.0003402405</v>
      </c>
      <c r="D34" s="16">
        <v>-0.005530875</v>
      </c>
      <c r="E34" s="16">
        <v>-0.003981946</v>
      </c>
      <c r="F34" s="27">
        <v>-0.01547573</v>
      </c>
      <c r="G34" s="37">
        <v>-0.00505399</v>
      </c>
    </row>
    <row r="35" spans="1:7" ht="12.75" thickBot="1">
      <c r="A35" s="22" t="s">
        <v>43</v>
      </c>
      <c r="B35" s="32">
        <v>-0.004291763</v>
      </c>
      <c r="C35" s="17">
        <v>0.00610321</v>
      </c>
      <c r="D35" s="17">
        <v>-0.001472026</v>
      </c>
      <c r="E35" s="17">
        <v>0.001705067</v>
      </c>
      <c r="F35" s="28">
        <v>-0.0001822174</v>
      </c>
      <c r="G35" s="38">
        <v>0.0008783766</v>
      </c>
    </row>
    <row r="36" spans="1:7" ht="12">
      <c r="A36" s="4" t="s">
        <v>44</v>
      </c>
      <c r="B36" s="3">
        <v>22.10083</v>
      </c>
      <c r="C36" s="3">
        <v>22.10083</v>
      </c>
      <c r="D36" s="3">
        <v>22.10999</v>
      </c>
      <c r="E36" s="3">
        <v>22.10693</v>
      </c>
      <c r="F36" s="3">
        <v>22.11914</v>
      </c>
      <c r="G36" s="3"/>
    </row>
    <row r="37" spans="1:6" ht="12">
      <c r="A37" s="4" t="s">
        <v>45</v>
      </c>
      <c r="B37" s="2">
        <v>0.2812704</v>
      </c>
      <c r="C37" s="2">
        <v>0.25177</v>
      </c>
      <c r="D37" s="2">
        <v>0.2451579</v>
      </c>
      <c r="E37" s="2">
        <v>0.239563</v>
      </c>
      <c r="F37" s="2">
        <v>0.2390544</v>
      </c>
    </row>
    <row r="38" spans="1:7" ht="12">
      <c r="A38" s="4" t="s">
        <v>52</v>
      </c>
      <c r="B38" s="2">
        <v>0.0001288504</v>
      </c>
      <c r="C38" s="2">
        <v>-7.860697E-05</v>
      </c>
      <c r="D38" s="2">
        <v>-4.485283E-05</v>
      </c>
      <c r="E38" s="2">
        <v>-9.642414E-05</v>
      </c>
      <c r="F38" s="2">
        <v>0.0002559168</v>
      </c>
      <c r="G38" s="2">
        <v>0.0002759577</v>
      </c>
    </row>
    <row r="39" spans="1:7" ht="12.75" thickBot="1">
      <c r="A39" s="4" t="s">
        <v>53</v>
      </c>
      <c r="B39" s="2">
        <v>7.847363E-05</v>
      </c>
      <c r="C39" s="2">
        <v>0</v>
      </c>
      <c r="D39" s="2">
        <v>-7.715018E-05</v>
      </c>
      <c r="E39" s="2">
        <v>-3.916059E-05</v>
      </c>
      <c r="F39" s="2">
        <v>0.0001328991</v>
      </c>
      <c r="G39" s="2">
        <v>0.0011005</v>
      </c>
    </row>
    <row r="40" spans="2:5" ht="12.75" thickBot="1">
      <c r="B40" s="7" t="s">
        <v>46</v>
      </c>
      <c r="C40" s="8">
        <v>-0.003755</v>
      </c>
      <c r="D40" s="18" t="s">
        <v>47</v>
      </c>
      <c r="E40" s="9">
        <v>3.118349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12.506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0.002262</v>
      </c>
      <c r="C4">
        <v>0.003755</v>
      </c>
      <c r="D4">
        <v>0.003752</v>
      </c>
      <c r="E4">
        <v>0.003758</v>
      </c>
      <c r="F4">
        <v>0.002087</v>
      </c>
      <c r="G4">
        <v>0.01171</v>
      </c>
    </row>
    <row r="5" spans="1:7" ht="12.75">
      <c r="A5" t="s">
        <v>13</v>
      </c>
      <c r="B5">
        <v>2.719893</v>
      </c>
      <c r="C5">
        <v>2.425245</v>
      </c>
      <c r="D5">
        <v>-0.219909</v>
      </c>
      <c r="E5">
        <v>-2.062669</v>
      </c>
      <c r="F5">
        <v>-3.176748</v>
      </c>
      <c r="G5">
        <v>5.046428</v>
      </c>
    </row>
    <row r="6" spans="1:7" ht="12.75">
      <c r="A6" t="s">
        <v>14</v>
      </c>
      <c r="B6" s="49">
        <v>-75.54326</v>
      </c>
      <c r="C6" s="49">
        <v>46.22641</v>
      </c>
      <c r="D6" s="49">
        <v>26.40398</v>
      </c>
      <c r="E6" s="49">
        <v>56.81511</v>
      </c>
      <c r="F6" s="49">
        <v>-151.036</v>
      </c>
      <c r="G6" s="49">
        <v>0.001840455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5.256202</v>
      </c>
      <c r="C8" s="49">
        <v>-0.7245143</v>
      </c>
      <c r="D8" s="49">
        <v>-0.5832146</v>
      </c>
      <c r="E8" s="49">
        <v>3.133251</v>
      </c>
      <c r="F8" s="49">
        <v>0.3295395</v>
      </c>
      <c r="G8" s="49">
        <v>1.245354</v>
      </c>
    </row>
    <row r="9" spans="1:7" ht="12.75">
      <c r="A9" t="s">
        <v>17</v>
      </c>
      <c r="B9" s="49">
        <v>-0.4504065</v>
      </c>
      <c r="C9" s="49">
        <v>-0.5329015</v>
      </c>
      <c r="D9" s="49">
        <v>-0.01064363</v>
      </c>
      <c r="E9" s="49">
        <v>0.09296734</v>
      </c>
      <c r="F9" s="49">
        <v>-2.367152</v>
      </c>
      <c r="G9" s="49">
        <v>-0.4899972</v>
      </c>
    </row>
    <row r="10" spans="1:7" ht="12.75">
      <c r="A10" t="s">
        <v>18</v>
      </c>
      <c r="B10" s="49">
        <v>-0.7428282</v>
      </c>
      <c r="C10" s="49">
        <v>-0.1699751</v>
      </c>
      <c r="D10" s="49">
        <v>0.429505</v>
      </c>
      <c r="E10" s="49">
        <v>-1.04256</v>
      </c>
      <c r="F10" s="49">
        <v>-2.48747</v>
      </c>
      <c r="G10" s="49">
        <v>-0.6287133</v>
      </c>
    </row>
    <row r="11" spans="1:7" ht="12.75">
      <c r="A11" t="s">
        <v>19</v>
      </c>
      <c r="B11" s="49">
        <v>1.363434</v>
      </c>
      <c r="C11" s="49">
        <v>0.08488635</v>
      </c>
      <c r="D11" s="49">
        <v>1.480415</v>
      </c>
      <c r="E11" s="49">
        <v>-0.627084</v>
      </c>
      <c r="F11" s="49">
        <v>12.35881</v>
      </c>
      <c r="G11" s="49">
        <v>2.074664</v>
      </c>
    </row>
    <row r="12" spans="1:7" ht="12.75">
      <c r="A12" t="s">
        <v>20</v>
      </c>
      <c r="B12" s="49">
        <v>-0.04717344</v>
      </c>
      <c r="C12" s="49">
        <v>-0.05838723</v>
      </c>
      <c r="D12" s="49">
        <v>-0.005415794</v>
      </c>
      <c r="E12" s="49">
        <v>-0.2147576</v>
      </c>
      <c r="F12" s="49">
        <v>-0.3672224</v>
      </c>
      <c r="G12" s="49">
        <v>-0.1229435</v>
      </c>
    </row>
    <row r="13" spans="1:7" ht="12.75">
      <c r="A13" t="s">
        <v>21</v>
      </c>
      <c r="B13" s="49">
        <v>-0.1386414</v>
      </c>
      <c r="C13" s="49">
        <v>0.05118295</v>
      </c>
      <c r="D13" s="49">
        <v>0.006058556</v>
      </c>
      <c r="E13" s="49">
        <v>0.01119428</v>
      </c>
      <c r="F13" s="49">
        <v>-0.03506205</v>
      </c>
      <c r="G13" s="49">
        <v>-0.008317955</v>
      </c>
    </row>
    <row r="14" spans="1:7" ht="12.75">
      <c r="A14" t="s">
        <v>22</v>
      </c>
      <c r="B14" s="49">
        <v>-0.06578407</v>
      </c>
      <c r="C14" s="49">
        <v>-0.007564766</v>
      </c>
      <c r="D14" s="49">
        <v>0.05152783</v>
      </c>
      <c r="E14" s="49">
        <v>-0.04237667</v>
      </c>
      <c r="F14" s="49">
        <v>0.05649306</v>
      </c>
      <c r="G14" s="49">
        <v>-0.00161607</v>
      </c>
    </row>
    <row r="15" spans="1:7" ht="12.75">
      <c r="A15" t="s">
        <v>23</v>
      </c>
      <c r="B15" s="49">
        <v>-0.2719454</v>
      </c>
      <c r="C15" s="49">
        <v>-0.1604715</v>
      </c>
      <c r="D15" s="49">
        <v>0.002277737</v>
      </c>
      <c r="E15" s="49">
        <v>-0.07773399</v>
      </c>
      <c r="F15" s="49">
        <v>-0.2523177</v>
      </c>
      <c r="G15" s="49">
        <v>-0.1298801</v>
      </c>
    </row>
    <row r="16" spans="1:7" ht="12.75">
      <c r="A16" t="s">
        <v>24</v>
      </c>
      <c r="B16" s="49">
        <v>-0.0004939153</v>
      </c>
      <c r="C16" s="49">
        <v>-0.005325911</v>
      </c>
      <c r="D16" s="49">
        <v>0.01430681</v>
      </c>
      <c r="E16" s="49">
        <v>-0.02443772</v>
      </c>
      <c r="F16" s="49">
        <v>-0.05418415</v>
      </c>
      <c r="G16" s="49">
        <v>-0.01103805</v>
      </c>
    </row>
    <row r="17" spans="1:7" ht="12.75">
      <c r="A17" t="s">
        <v>25</v>
      </c>
      <c r="B17" s="49">
        <v>-0.04051061</v>
      </c>
      <c r="C17" s="49">
        <v>-0.02755404</v>
      </c>
      <c r="D17" s="49">
        <v>-0.045949</v>
      </c>
      <c r="E17" s="49">
        <v>-0.04702859</v>
      </c>
      <c r="F17" s="49">
        <v>-0.02231293</v>
      </c>
      <c r="G17" s="49">
        <v>-0.03783761</v>
      </c>
    </row>
    <row r="18" spans="1:7" ht="12.75">
      <c r="A18" t="s">
        <v>26</v>
      </c>
      <c r="B18" s="49">
        <v>0.04717158</v>
      </c>
      <c r="C18" s="49">
        <v>0.019626</v>
      </c>
      <c r="D18" s="49">
        <v>0.01238277</v>
      </c>
      <c r="E18" s="49">
        <v>0.01369331</v>
      </c>
      <c r="F18" s="49">
        <v>0.03374938</v>
      </c>
      <c r="G18" s="49">
        <v>0.02234179</v>
      </c>
    </row>
    <row r="19" spans="1:7" ht="12.75">
      <c r="A19" t="s">
        <v>27</v>
      </c>
      <c r="B19" s="49">
        <v>-0.2141371</v>
      </c>
      <c r="C19" s="49">
        <v>-0.1706153</v>
      </c>
      <c r="D19" s="49">
        <v>-0.2006126</v>
      </c>
      <c r="E19" s="49">
        <v>-0.1853495</v>
      </c>
      <c r="F19" s="49">
        <v>-0.1564828</v>
      </c>
      <c r="G19" s="49">
        <v>-0.1857862</v>
      </c>
    </row>
    <row r="20" spans="1:7" ht="12.75">
      <c r="A20" t="s">
        <v>28</v>
      </c>
      <c r="B20" s="49">
        <v>-0.01017826</v>
      </c>
      <c r="C20" s="49">
        <v>0.002459707</v>
      </c>
      <c r="D20" s="49">
        <v>1.062039E-05</v>
      </c>
      <c r="E20" s="49">
        <v>0.001671062</v>
      </c>
      <c r="F20" s="49">
        <v>-0.00834272</v>
      </c>
      <c r="G20" s="49">
        <v>-0.001593539</v>
      </c>
    </row>
    <row r="21" spans="1:7" ht="12.75">
      <c r="A21" t="s">
        <v>29</v>
      </c>
      <c r="B21" s="49">
        <v>-46.57327</v>
      </c>
      <c r="C21" s="49">
        <v>2.902337</v>
      </c>
      <c r="D21" s="49">
        <v>45.37085</v>
      </c>
      <c r="E21" s="49">
        <v>22.80165</v>
      </c>
      <c r="F21" s="49">
        <v>-77.21948</v>
      </c>
      <c r="G21" s="49">
        <v>0.01752919</v>
      </c>
    </row>
    <row r="22" spans="1:7" ht="12.75">
      <c r="A22" t="s">
        <v>30</v>
      </c>
      <c r="B22" s="49">
        <v>54.39839</v>
      </c>
      <c r="C22" s="49">
        <v>48.50527</v>
      </c>
      <c r="D22" s="49">
        <v>-4.398186</v>
      </c>
      <c r="E22" s="49">
        <v>-41.25361</v>
      </c>
      <c r="F22" s="49">
        <v>-63.53582</v>
      </c>
      <c r="G22" s="49">
        <v>0</v>
      </c>
    </row>
    <row r="23" spans="1:7" ht="12.75">
      <c r="A23" t="s">
        <v>31</v>
      </c>
      <c r="B23" s="49">
        <v>-5.970255</v>
      </c>
      <c r="C23" s="49">
        <v>-0.8472503</v>
      </c>
      <c r="D23" s="49">
        <v>-0.2371801</v>
      </c>
      <c r="E23" s="49">
        <v>0.6614361</v>
      </c>
      <c r="F23" s="49">
        <v>6.892183</v>
      </c>
      <c r="G23" s="49">
        <v>-0.04540305</v>
      </c>
    </row>
    <row r="24" spans="1:7" ht="12.75">
      <c r="A24" t="s">
        <v>32</v>
      </c>
      <c r="B24" s="49">
        <v>-2.57704</v>
      </c>
      <c r="C24" s="49">
        <v>0.4493401</v>
      </c>
      <c r="D24" s="49">
        <v>2.279625</v>
      </c>
      <c r="E24" s="49">
        <v>1.70293</v>
      </c>
      <c r="F24" s="49">
        <v>-0.7993808</v>
      </c>
      <c r="G24" s="49">
        <v>0.5854055</v>
      </c>
    </row>
    <row r="25" spans="1:7" ht="12.75">
      <c r="A25" t="s">
        <v>33</v>
      </c>
      <c r="B25" s="49">
        <v>-0.6170943</v>
      </c>
      <c r="C25" s="49">
        <v>0.2490616</v>
      </c>
      <c r="D25" s="49">
        <v>0.0558125</v>
      </c>
      <c r="E25" s="49">
        <v>0.6872233</v>
      </c>
      <c r="F25" s="49">
        <v>-2.546871</v>
      </c>
      <c r="G25" s="49">
        <v>-0.1911173</v>
      </c>
    </row>
    <row r="26" spans="1:7" ht="12.75">
      <c r="A26" t="s">
        <v>34</v>
      </c>
      <c r="B26" s="49">
        <v>0.4467777</v>
      </c>
      <c r="C26" s="49">
        <v>0.3224184</v>
      </c>
      <c r="D26" s="49">
        <v>0.1700228</v>
      </c>
      <c r="E26" s="49">
        <v>0.6415275</v>
      </c>
      <c r="F26" s="49">
        <v>1.137789</v>
      </c>
      <c r="G26" s="49">
        <v>0.489563</v>
      </c>
    </row>
    <row r="27" spans="1:7" ht="12.75">
      <c r="A27" t="s">
        <v>35</v>
      </c>
      <c r="B27" s="49">
        <v>-0.02210873</v>
      </c>
      <c r="C27" s="49">
        <v>-0.08284495</v>
      </c>
      <c r="D27" s="49">
        <v>0.2486566</v>
      </c>
      <c r="E27" s="49">
        <v>0.5114984</v>
      </c>
      <c r="F27" s="49">
        <v>0.4104759</v>
      </c>
      <c r="G27" s="49">
        <v>0.2145894</v>
      </c>
    </row>
    <row r="28" spans="1:7" ht="12.75">
      <c r="A28" t="s">
        <v>36</v>
      </c>
      <c r="B28" s="49">
        <v>-0.569355</v>
      </c>
      <c r="C28" s="49">
        <v>-0.1603761</v>
      </c>
      <c r="D28" s="49">
        <v>0.1794122</v>
      </c>
      <c r="E28" s="49">
        <v>0.05004965</v>
      </c>
      <c r="F28" s="49">
        <v>-0.1838883</v>
      </c>
      <c r="G28" s="49">
        <v>-0.0904921</v>
      </c>
    </row>
    <row r="29" spans="1:7" ht="12.75">
      <c r="A29" t="s">
        <v>37</v>
      </c>
      <c r="B29" s="49">
        <v>-0.02590983</v>
      </c>
      <c r="C29" s="49">
        <v>0.1045712</v>
      </c>
      <c r="D29" s="49">
        <v>0.06302602</v>
      </c>
      <c r="E29" s="49">
        <v>0.1804716</v>
      </c>
      <c r="F29" s="49">
        <v>-0.05499961</v>
      </c>
      <c r="G29" s="49">
        <v>0.07262184</v>
      </c>
    </row>
    <row r="30" spans="1:7" ht="12.75">
      <c r="A30" t="s">
        <v>38</v>
      </c>
      <c r="B30" s="49">
        <v>0.05470586</v>
      </c>
      <c r="C30" s="49">
        <v>0.1458455</v>
      </c>
      <c r="D30" s="49">
        <v>0.02119812</v>
      </c>
      <c r="E30" s="49">
        <v>0.04121429</v>
      </c>
      <c r="F30" s="49">
        <v>0.2279903</v>
      </c>
      <c r="G30" s="49">
        <v>0.08849306</v>
      </c>
    </row>
    <row r="31" spans="1:7" ht="12.75">
      <c r="A31" t="s">
        <v>39</v>
      </c>
      <c r="B31" s="49">
        <v>0.006370375</v>
      </c>
      <c r="C31" s="49">
        <v>0.0006089764</v>
      </c>
      <c r="D31" s="49">
        <v>0.02881906</v>
      </c>
      <c r="E31" s="49">
        <v>0.03709821</v>
      </c>
      <c r="F31" s="49">
        <v>0.02303852</v>
      </c>
      <c r="G31" s="49">
        <v>0.02000222</v>
      </c>
    </row>
    <row r="32" spans="1:7" ht="12.75">
      <c r="A32" t="s">
        <v>40</v>
      </c>
      <c r="B32" s="49">
        <v>-0.03229908</v>
      </c>
      <c r="C32" s="49">
        <v>-0.01683698</v>
      </c>
      <c r="D32" s="49">
        <v>0.04019456</v>
      </c>
      <c r="E32" s="49">
        <v>0.001437515</v>
      </c>
      <c r="F32" s="49">
        <v>-0.01134145</v>
      </c>
      <c r="G32" s="49">
        <v>-0.0002400227</v>
      </c>
    </row>
    <row r="33" spans="1:7" ht="12.75">
      <c r="A33" t="s">
        <v>41</v>
      </c>
      <c r="B33" s="49">
        <v>0.1439496</v>
      </c>
      <c r="C33" s="49">
        <v>0.1058583</v>
      </c>
      <c r="D33" s="49">
        <v>0.108779</v>
      </c>
      <c r="E33" s="49">
        <v>0.0944374</v>
      </c>
      <c r="F33" s="49">
        <v>0.1148491</v>
      </c>
      <c r="G33" s="49">
        <v>0.1105313</v>
      </c>
    </row>
    <row r="34" spans="1:7" ht="12.75">
      <c r="A34" t="s">
        <v>42</v>
      </c>
      <c r="B34" s="49">
        <v>-0.00544615</v>
      </c>
      <c r="C34" s="49">
        <v>0.0003402405</v>
      </c>
      <c r="D34" s="49">
        <v>-0.005530875</v>
      </c>
      <c r="E34" s="49">
        <v>-0.003981946</v>
      </c>
      <c r="F34" s="49">
        <v>-0.01547573</v>
      </c>
      <c r="G34" s="49">
        <v>-0.00505399</v>
      </c>
    </row>
    <row r="35" spans="1:7" ht="12.75">
      <c r="A35" t="s">
        <v>43</v>
      </c>
      <c r="B35" s="49">
        <v>-0.004291763</v>
      </c>
      <c r="C35" s="49">
        <v>0.00610321</v>
      </c>
      <c r="D35" s="49">
        <v>-0.001472026</v>
      </c>
      <c r="E35" s="49">
        <v>0.001705067</v>
      </c>
      <c r="F35" s="49">
        <v>-0.0001822174</v>
      </c>
      <c r="G35" s="49">
        <v>0.0008783766</v>
      </c>
    </row>
    <row r="36" spans="1:6" ht="12.75">
      <c r="A36" t="s">
        <v>44</v>
      </c>
      <c r="B36" s="49">
        <v>22.10083</v>
      </c>
      <c r="C36" s="49">
        <v>22.10083</v>
      </c>
      <c r="D36" s="49">
        <v>22.10999</v>
      </c>
      <c r="E36" s="49">
        <v>22.10693</v>
      </c>
      <c r="F36" s="49">
        <v>22.11914</v>
      </c>
    </row>
    <row r="37" spans="1:6" ht="12.75">
      <c r="A37" t="s">
        <v>45</v>
      </c>
      <c r="B37" s="49">
        <v>0.2812704</v>
      </c>
      <c r="C37" s="49">
        <v>0.25177</v>
      </c>
      <c r="D37" s="49">
        <v>0.2451579</v>
      </c>
      <c r="E37" s="49">
        <v>0.239563</v>
      </c>
      <c r="F37" s="49">
        <v>0.2390544</v>
      </c>
    </row>
    <row r="38" spans="1:7" ht="12.75">
      <c r="A38" t="s">
        <v>54</v>
      </c>
      <c r="B38" s="49">
        <v>0.0001288504</v>
      </c>
      <c r="C38" s="49">
        <v>-7.860697E-05</v>
      </c>
      <c r="D38" s="49">
        <v>-4.485283E-05</v>
      </c>
      <c r="E38" s="49">
        <v>-9.642414E-05</v>
      </c>
      <c r="F38" s="49">
        <v>0.0002559168</v>
      </c>
      <c r="G38" s="49">
        <v>0.0002759577</v>
      </c>
    </row>
    <row r="39" spans="1:7" ht="12.75">
      <c r="A39" t="s">
        <v>55</v>
      </c>
      <c r="B39" s="49">
        <v>7.847363E-05</v>
      </c>
      <c r="C39" s="49">
        <v>0</v>
      </c>
      <c r="D39" s="49">
        <v>-7.715018E-05</v>
      </c>
      <c r="E39" s="49">
        <v>-3.916059E-05</v>
      </c>
      <c r="F39" s="49">
        <v>0.0001328991</v>
      </c>
      <c r="G39" s="49">
        <v>0.0011005</v>
      </c>
    </row>
    <row r="40" spans="2:5" ht="12.75">
      <c r="B40" t="s">
        <v>46</v>
      </c>
      <c r="C40">
        <v>-0.003755</v>
      </c>
      <c r="D40" t="s">
        <v>47</v>
      </c>
      <c r="E40">
        <v>3.118349</v>
      </c>
    </row>
    <row r="42" ht="12.75">
      <c r="A42" t="s">
        <v>56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12.506</v>
      </c>
      <c r="C44">
        <v>12.505</v>
      </c>
      <c r="D44">
        <v>12.505</v>
      </c>
      <c r="E44">
        <v>12.505</v>
      </c>
      <c r="F44">
        <v>12.505</v>
      </c>
      <c r="J44">
        <v>12.506</v>
      </c>
    </row>
    <row r="50" spans="1:7" ht="12.75">
      <c r="A50" t="s">
        <v>57</v>
      </c>
      <c r="B50">
        <f>-0.017/(B7*B7+B22*B22)*(B21*B22+B6*B7)</f>
        <v>0.00012885042593159253</v>
      </c>
      <c r="C50">
        <f>-0.017/(C7*C7+C22*C22)*(C21*C22+C6*C7)</f>
        <v>-7.860697993423037E-05</v>
      </c>
      <c r="D50">
        <f>-0.017/(D7*D7+D22*D22)*(D21*D22+D6*D7)</f>
        <v>-4.485283391931254E-05</v>
      </c>
      <c r="E50">
        <f>-0.017/(E7*E7+E22*E22)*(E21*E22+E6*E7)</f>
        <v>-9.642413543188519E-05</v>
      </c>
      <c r="F50">
        <f>-0.017/(F7*F7+F22*F22)*(F21*F22+F6*F7)</f>
        <v>0.0002559168146420423</v>
      </c>
      <c r="G50">
        <f>(B50*B$4+C50*C$4+D50*D$4+E50*E$4+F50*F$4)/SUM(B$4:F$4)</f>
        <v>-1.6708585635685542E-08</v>
      </c>
    </row>
    <row r="51" spans="1:7" ht="12.75">
      <c r="A51" t="s">
        <v>58</v>
      </c>
      <c r="B51">
        <f>-0.017/(B7*B7+B22*B22)*(B21*B7-B6*B22)</f>
        <v>7.847363342785072E-05</v>
      </c>
      <c r="C51">
        <f>-0.017/(C7*C7+C22*C22)*(C21*C7-C6*C22)</f>
        <v>-4.5526876214405574E-06</v>
      </c>
      <c r="D51">
        <f>-0.017/(D7*D7+D22*D22)*(D21*D7-D6*D22)</f>
        <v>-7.715017211062042E-05</v>
      </c>
      <c r="E51">
        <f>-0.017/(E7*E7+E22*E22)*(E21*E7-E6*E22)</f>
        <v>-3.916058936776942E-05</v>
      </c>
      <c r="F51">
        <f>-0.017/(F7*F7+F22*F22)*(F21*F7-F6*F22)</f>
        <v>0.00013289910446700703</v>
      </c>
      <c r="G51">
        <f>(B51*B$4+C51*C$4+D51*D$4+E51*E$4+F51*F$4)/SUM(B$4:F$4)</f>
        <v>7.297983955471867E-08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10000.134796643391</v>
      </c>
      <c r="C62">
        <f>C7+(2/0.017)*(C8*C50-C23*C51)</f>
        <v>10000.006246425304</v>
      </c>
      <c r="D62">
        <f>D7+(2/0.017)*(D8*D50-D23*D51)</f>
        <v>10000.000924746124</v>
      </c>
      <c r="E62">
        <f>E7+(2/0.017)*(E8*E50-E23*E51)</f>
        <v>9999.967503671616</v>
      </c>
      <c r="F62">
        <f>F7+(2/0.017)*(F8*F50-F23*F51)</f>
        <v>9999.90216114713</v>
      </c>
    </row>
    <row r="63" spans="1:6" ht="12.75">
      <c r="A63" t="s">
        <v>66</v>
      </c>
      <c r="B63">
        <f>B8+(3/0.017)*(B9*B50-B24*B51)</f>
        <v>5.281648109927333</v>
      </c>
      <c r="C63">
        <f>C8+(3/0.017)*(C9*C50-C24*C51)</f>
        <v>-0.7167609795361457</v>
      </c>
      <c r="D63">
        <f>D8+(3/0.017)*(D9*D50-D24*D51)</f>
        <v>-0.5520938603412303</v>
      </c>
      <c r="E63">
        <f>E8+(3/0.017)*(E9*E50-E24*E51)</f>
        <v>3.1434374906592626</v>
      </c>
      <c r="F63">
        <f>F8+(3/0.017)*(F9*F50-F24*F51)</f>
        <v>0.24138238108845528</v>
      </c>
    </row>
    <row r="64" spans="1:6" ht="12.75">
      <c r="A64" t="s">
        <v>67</v>
      </c>
      <c r="B64">
        <f>B9+(4/0.017)*(B10*B50-B25*B51)</f>
        <v>-0.4615331113118546</v>
      </c>
      <c r="C64">
        <f>C9+(4/0.017)*(C10*C50-C25*C51)</f>
        <v>-0.5294908814262789</v>
      </c>
      <c r="D64">
        <f>D9+(4/0.017)*(D10*D50-D25*D51)</f>
        <v>-0.014163294106256549</v>
      </c>
      <c r="E64">
        <f>E9+(4/0.017)*(E10*E50-E25*E51)</f>
        <v>0.12295322613908932</v>
      </c>
      <c r="F64">
        <f>F9+(4/0.017)*(F10*F50-F25*F51)</f>
        <v>-2.4372951820763884</v>
      </c>
    </row>
    <row r="65" spans="1:6" ht="12.75">
      <c r="A65" t="s">
        <v>68</v>
      </c>
      <c r="B65">
        <f>B10+(5/0.017)*(B11*B50-B26*B51)</f>
        <v>-0.7014697346540951</v>
      </c>
      <c r="C65">
        <f>C10+(5/0.017)*(C11*C50-C26*C51)</f>
        <v>-0.17150592039780452</v>
      </c>
      <c r="D65">
        <f>D10+(5/0.017)*(D11*D50-D26*D51)</f>
        <v>0.4138333765164914</v>
      </c>
      <c r="E65">
        <f>E10+(5/0.017)*(E11*E50-E26*E51)</f>
        <v>-1.017386874253294</v>
      </c>
      <c r="F65">
        <f>F10+(5/0.017)*(F11*F50-F26*F51)</f>
        <v>-1.6017005444724095</v>
      </c>
    </row>
    <row r="66" spans="1:6" ht="12.75">
      <c r="A66" t="s">
        <v>69</v>
      </c>
      <c r="B66">
        <f>B11+(6/0.017)*(B12*B50-B27*B51)</f>
        <v>1.3619010474836177</v>
      </c>
      <c r="C66">
        <f>C11+(6/0.017)*(C12*C50-C27*C51)</f>
        <v>0.08637310646070404</v>
      </c>
      <c r="D66">
        <f>D11+(6/0.017)*(D12*D50-D27*D51)</f>
        <v>1.4872715223042112</v>
      </c>
      <c r="E66">
        <f>E11+(6/0.017)*(E12*E50-E27*E51)</f>
        <v>-0.612705743042789</v>
      </c>
      <c r="F66">
        <f>F11+(6/0.017)*(F12*F50-F27*F51)</f>
        <v>12.306387553039356</v>
      </c>
    </row>
    <row r="67" spans="1:6" ht="12.75">
      <c r="A67" t="s">
        <v>70</v>
      </c>
      <c r="B67">
        <f>B12+(7/0.017)*(B13*B50-B28*B51)</f>
        <v>-0.036131824421768724</v>
      </c>
      <c r="C67">
        <f>C12+(7/0.017)*(C13*C50-C28*C51)</f>
        <v>-0.060344545050711025</v>
      </c>
      <c r="D67">
        <f>D12+(7/0.017)*(D13*D50-D28*D51)</f>
        <v>0.00017182781875314107</v>
      </c>
      <c r="E67">
        <f>E12+(7/0.017)*(E13*E50-E28*E51)</f>
        <v>-0.21439501028552488</v>
      </c>
      <c r="F67">
        <f>F12+(7/0.017)*(F13*F50-F28*F51)</f>
        <v>-0.3608542026065893</v>
      </c>
    </row>
    <row r="68" spans="1:6" ht="12.75">
      <c r="A68" t="s">
        <v>71</v>
      </c>
      <c r="B68">
        <f>B13+(8/0.017)*(B14*B50-B29*B51)</f>
        <v>-0.14167343149996037</v>
      </c>
      <c r="C68">
        <f>C13+(8/0.017)*(C14*C50-C29*C51)</f>
        <v>0.05168681984327921</v>
      </c>
      <c r="D68">
        <f>D13+(8/0.017)*(D14*D50-D29*D51)</f>
        <v>0.00725916733611051</v>
      </c>
      <c r="E68">
        <f>E13+(8/0.017)*(E14*E50-E29*E51)</f>
        <v>0.01644298964111842</v>
      </c>
      <c r="F68">
        <f>F13+(8/0.017)*(F14*F50-F29*F51)</f>
        <v>-0.024818792174298155</v>
      </c>
    </row>
    <row r="69" spans="1:6" ht="12.75">
      <c r="A69" t="s">
        <v>72</v>
      </c>
      <c r="B69">
        <f>B14+(9/0.017)*(B15*B50-B30*B51)</f>
        <v>-0.08660755435395256</v>
      </c>
      <c r="C69">
        <f>C14+(9/0.017)*(C15*C50-C30*C51)</f>
        <v>-0.0005351471266424757</v>
      </c>
      <c r="D69">
        <f>D14+(9/0.017)*(D15*D50-D30*D51)</f>
        <v>0.05233956416608461</v>
      </c>
      <c r="E69">
        <f>E14+(9/0.017)*(E15*E50-E30*E51)</f>
        <v>-0.03755404188260266</v>
      </c>
      <c r="F69">
        <f>F14+(9/0.017)*(F15*F50-F30*F51)</f>
        <v>0.006266681245250795</v>
      </c>
    </row>
    <row r="70" spans="1:6" ht="12.75">
      <c r="A70" t="s">
        <v>73</v>
      </c>
      <c r="B70">
        <f>B15+(10/0.017)*(B16*B50-B31*B51)</f>
        <v>-0.27227689862901594</v>
      </c>
      <c r="C70">
        <f>C15+(10/0.017)*(C16*C50-C31*C51)</f>
        <v>-0.16022360220092557</v>
      </c>
      <c r="D70">
        <f>D15+(10/0.017)*(D16*D50-D31*D51)</f>
        <v>0.0032081455095418453</v>
      </c>
      <c r="E70">
        <f>E15+(10/0.017)*(E16*E50-E31*E51)</f>
        <v>-0.0754932995346966</v>
      </c>
      <c r="F70">
        <f>F15+(10/0.017)*(F16*F50-F31*F51)</f>
        <v>-0.2622756022049011</v>
      </c>
    </row>
    <row r="71" spans="1:6" ht="12.75">
      <c r="A71" t="s">
        <v>74</v>
      </c>
      <c r="B71">
        <f>B16+(11/0.017)*(B17*B50-B32*B51)</f>
        <v>-0.0022313867754111694</v>
      </c>
      <c r="C71">
        <f>C16+(11/0.017)*(C17*C50-C32*C51)</f>
        <v>-0.00397401982655624</v>
      </c>
      <c r="D71">
        <f>D16+(11/0.017)*(D17*D50-D32*D51)</f>
        <v>0.01764690182143298</v>
      </c>
      <c r="E71">
        <f>E16+(11/0.017)*(E17*E50-E32*E51)</f>
        <v>-0.021467082604381665</v>
      </c>
      <c r="F71">
        <f>F16+(11/0.017)*(F17*F50-F32*F51)</f>
        <v>-0.0569037288028417</v>
      </c>
    </row>
    <row r="72" spans="1:6" ht="12.75">
      <c r="A72" t="s">
        <v>75</v>
      </c>
      <c r="B72">
        <f>B17+(12/0.017)*(B18*B50-B33*B51)</f>
        <v>-0.04419402409479027</v>
      </c>
      <c r="C72">
        <f>C17+(12/0.017)*(C18*C50-C33*C51)</f>
        <v>-0.02830284057610762</v>
      </c>
      <c r="D72">
        <f>D17+(12/0.017)*(D18*D50-D33*D51)</f>
        <v>-0.04041705912064696</v>
      </c>
      <c r="E72">
        <f>E17+(12/0.017)*(E18*E50-E33*E51)</f>
        <v>-0.04535010153100541</v>
      </c>
      <c r="F72">
        <f>F17+(12/0.017)*(F18*F50-F33*F51)</f>
        <v>-0.026990324385716156</v>
      </c>
    </row>
    <row r="73" spans="1:6" ht="12.75">
      <c r="A73" t="s">
        <v>76</v>
      </c>
      <c r="B73">
        <f>B18+(13/0.017)*(B19*B50-B34*B51)</f>
        <v>0.02639889730983423</v>
      </c>
      <c r="C73">
        <f>C18+(13/0.017)*(C19*C50-C34*C51)</f>
        <v>0.02988307836115939</v>
      </c>
      <c r="D73">
        <f>D18+(13/0.017)*(D19*D50-D34*D51)</f>
        <v>0.018937320807808175</v>
      </c>
      <c r="E73">
        <f>E18+(13/0.017)*(E19*E50-E34*E51)</f>
        <v>0.027241015246737672</v>
      </c>
      <c r="F73">
        <f>F18+(13/0.017)*(F19*F50-F34*F51)</f>
        <v>0.004698303656715908</v>
      </c>
    </row>
    <row r="74" spans="1:6" ht="12.75">
      <c r="A74" t="s">
        <v>77</v>
      </c>
      <c r="B74">
        <f>B19+(14/0.017)*(B20*B50-B35*B51)</f>
        <v>-0.21493978003514694</v>
      </c>
      <c r="C74">
        <f>C19+(14/0.017)*(C20*C50-C35*C51)</f>
        <v>-0.1707516469307324</v>
      </c>
      <c r="D74">
        <f>D19+(14/0.017)*(D20*D50-D35*D51)</f>
        <v>-0.2007065181055154</v>
      </c>
      <c r="E74">
        <f>E19+(14/0.017)*(E20*E50-E35*E51)</f>
        <v>-0.1854272076423295</v>
      </c>
      <c r="F74">
        <f>F19+(14/0.017)*(F20*F50-F35*F51)</f>
        <v>-0.15822112712823588</v>
      </c>
    </row>
    <row r="75" spans="1:6" ht="12.75">
      <c r="A75" t="s">
        <v>78</v>
      </c>
      <c r="B75" s="49">
        <f>B20</f>
        <v>-0.01017826</v>
      </c>
      <c r="C75" s="49">
        <f>C20</f>
        <v>0.002459707</v>
      </c>
      <c r="D75" s="49">
        <f>D20</f>
        <v>1.062039E-05</v>
      </c>
      <c r="E75" s="49">
        <f>E20</f>
        <v>0.001671062</v>
      </c>
      <c r="F75" s="49">
        <f>F20</f>
        <v>-0.00834272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54.35641392580006</v>
      </c>
      <c r="C82">
        <f>C22+(2/0.017)*(C8*C51+C23*C50)</f>
        <v>48.513493326425476</v>
      </c>
      <c r="D82">
        <f>D22+(2/0.017)*(D8*D51+D23*D50)</f>
        <v>-4.391640905129212</v>
      </c>
      <c r="E82">
        <f>E22+(2/0.017)*(E8*E51+E23*E50)</f>
        <v>-41.275548630574484</v>
      </c>
      <c r="F82">
        <f>F22+(2/0.017)*(F8*F51+F23*F50)</f>
        <v>-63.323158703090996</v>
      </c>
    </row>
    <row r="83" spans="1:6" ht="12.75">
      <c r="A83" t="s">
        <v>81</v>
      </c>
      <c r="B83">
        <f>B23+(3/0.017)*(B9*B51+B24*B50)</f>
        <v>-6.035089894626577</v>
      </c>
      <c r="C83">
        <f>C23+(3/0.017)*(C9*C51+C24*C50)</f>
        <v>-0.8530553236756202</v>
      </c>
      <c r="D83">
        <f>D23+(3/0.017)*(D9*D51+D24*D50)</f>
        <v>-0.2550788912300467</v>
      </c>
      <c r="E83">
        <f>E23+(3/0.017)*(E9*E51+E24*E50)</f>
        <v>0.6318165337451692</v>
      </c>
      <c r="F83">
        <f>F23+(3/0.017)*(F9*F51+F24*F50)</f>
        <v>6.800565229007184</v>
      </c>
    </row>
    <row r="84" spans="1:6" ht="12.75">
      <c r="A84" t="s">
        <v>82</v>
      </c>
      <c r="B84">
        <f>B24+(4/0.017)*(B10*B51+B25*B50)</f>
        <v>-2.609464774414501</v>
      </c>
      <c r="C84">
        <f>C24+(4/0.017)*(C10*C51+C25*C50)</f>
        <v>0.44491559725650254</v>
      </c>
      <c r="D84">
        <f>D24+(4/0.017)*(D10*D51+D25*D50)</f>
        <v>2.2712391803610603</v>
      </c>
      <c r="E84">
        <f>E24+(4/0.017)*(E10*E51+E25*E50)</f>
        <v>1.6969446709412035</v>
      </c>
      <c r="F84">
        <f>F24+(4/0.017)*(F10*F51+F25*F50)</f>
        <v>-1.0305265997677033</v>
      </c>
    </row>
    <row r="85" spans="1:6" ht="12.75">
      <c r="A85" t="s">
        <v>83</v>
      </c>
      <c r="B85">
        <f>B25+(5/0.017)*(B11*B51+B26*B50)</f>
        <v>-0.5686939715115278</v>
      </c>
      <c r="C85">
        <f>C25+(5/0.017)*(C11*C51+C26*C50)</f>
        <v>0.24149371831349972</v>
      </c>
      <c r="D85">
        <f>D25+(5/0.017)*(D11*D51+D26*D50)</f>
        <v>0.019977124571752755</v>
      </c>
      <c r="E85">
        <f>E25+(5/0.017)*(E11*E51+E26*E50)</f>
        <v>0.6762521954352411</v>
      </c>
      <c r="F85">
        <f>F25+(5/0.017)*(F11*F51+F26*F50)</f>
        <v>-1.9781492006198098</v>
      </c>
    </row>
    <row r="86" spans="1:6" ht="12.75">
      <c r="A86" t="s">
        <v>84</v>
      </c>
      <c r="B86">
        <f>B26+(6/0.017)*(B12*B51+B27*B50)</f>
        <v>0.4444657268769186</v>
      </c>
      <c r="C86">
        <f>C26+(6/0.017)*(C12*C51+C27*C50)</f>
        <v>0.32481063887349654</v>
      </c>
      <c r="D86">
        <f>D26+(6/0.017)*(D12*D51+D27*D50)</f>
        <v>0.16623393279640286</v>
      </c>
      <c r="E86">
        <f>E26+(6/0.017)*(E12*E51+E27*E50)</f>
        <v>0.6270884093620289</v>
      </c>
      <c r="F86">
        <f>F26+(6/0.017)*(F12*F51+F27*F50)</f>
        <v>1.1576398788406237</v>
      </c>
    </row>
    <row r="87" spans="1:6" ht="12.75">
      <c r="A87" t="s">
        <v>85</v>
      </c>
      <c r="B87">
        <f>B27+(7/0.017)*(B13*B51+B28*B50)</f>
        <v>-0.05679633591792007</v>
      </c>
      <c r="C87">
        <f>C27+(7/0.017)*(C13*C51+C28*C50)</f>
        <v>-0.07774991316222622</v>
      </c>
      <c r="D87">
        <f>D27+(7/0.017)*(D13*D51+D28*D50)</f>
        <v>0.24515060295677163</v>
      </c>
      <c r="E87">
        <f>E27+(7/0.017)*(E13*E51+E28*E50)</f>
        <v>0.5093307187161257</v>
      </c>
      <c r="F87">
        <f>F27+(7/0.017)*(F13*F51+F28*F50)</f>
        <v>0.3891795022810574</v>
      </c>
    </row>
    <row r="88" spans="1:6" ht="12.75">
      <c r="A88" t="s">
        <v>86</v>
      </c>
      <c r="B88">
        <f>B28+(8/0.017)*(B14*B51+B29*B50)</f>
        <v>-0.5733553800592411</v>
      </c>
      <c r="C88">
        <f>C28+(8/0.017)*(C14*C51+C29*C50)</f>
        <v>-0.1642281405663864</v>
      </c>
      <c r="D88">
        <f>D28+(8/0.017)*(D14*D51+D29*D50)</f>
        <v>0.1762111286773449</v>
      </c>
      <c r="E88">
        <f>E28+(8/0.017)*(E14*E51+E29*E50)</f>
        <v>0.042641498175357395</v>
      </c>
      <c r="F88">
        <f>F28+(8/0.017)*(F14*F51+F29*F50)</f>
        <v>-0.18697886372477823</v>
      </c>
    </row>
    <row r="89" spans="1:6" ht="12.75">
      <c r="A89" t="s">
        <v>87</v>
      </c>
      <c r="B89">
        <f>B29+(9/0.017)*(B15*B51+B30*B50)</f>
        <v>-0.033476008378254436</v>
      </c>
      <c r="C89">
        <f>C29+(9/0.017)*(C15*C51+C30*C50)</f>
        <v>0.09888854828687152</v>
      </c>
      <c r="D89">
        <f>D29+(9/0.017)*(D15*D51+D30*D50)</f>
        <v>0.06242962517552886</v>
      </c>
      <c r="E89">
        <f>E29+(9/0.017)*(E15*E51+E30*E50)</f>
        <v>0.17997927701379846</v>
      </c>
      <c r="F89">
        <f>F29+(9/0.017)*(F15*F51+F30*F50)</f>
        <v>-0.04186291619017775</v>
      </c>
    </row>
    <row r="90" spans="1:6" ht="12.75">
      <c r="A90" t="s">
        <v>88</v>
      </c>
      <c r="B90">
        <f>B30+(10/0.017)*(B16*B51+B31*B50)</f>
        <v>0.05516589894346904</v>
      </c>
      <c r="C90">
        <f>C30+(10/0.017)*(C16*C51+C31*C50)</f>
        <v>0.1458316043608396</v>
      </c>
      <c r="D90">
        <f>D30+(10/0.017)*(D16*D51+D31*D50)</f>
        <v>0.019788479196620797</v>
      </c>
      <c r="E90">
        <f>E30+(10/0.017)*(E16*E51+E31*E50)</f>
        <v>0.039673015113343535</v>
      </c>
      <c r="F90">
        <f>F30+(10/0.017)*(F16*F51+F31*F50)</f>
        <v>0.2272226056712712</v>
      </c>
    </row>
    <row r="91" spans="1:6" ht="12.75">
      <c r="A91" t="s">
        <v>89</v>
      </c>
      <c r="B91">
        <f>B31+(11/0.017)*(B17*B51+B32*B50)</f>
        <v>0.0016204682519382792</v>
      </c>
      <c r="C91">
        <f>C31+(11/0.017)*(C17*C51+C32*C50)</f>
        <v>0.0015465316908387576</v>
      </c>
      <c r="D91">
        <f>D31+(11/0.017)*(D17*D51+D32*D50)</f>
        <v>0.029946322745640096</v>
      </c>
      <c r="E91">
        <f>E31+(11/0.017)*(E17*E51+E32*E50)</f>
        <v>0.03820018751561106</v>
      </c>
      <c r="F91">
        <f>F31+(11/0.017)*(F17*F51+F32*F50)</f>
        <v>0.019241684829586644</v>
      </c>
    </row>
    <row r="92" spans="1:6" ht="12.75">
      <c r="A92" t="s">
        <v>90</v>
      </c>
      <c r="B92">
        <f>B32+(12/0.017)*(B18*B51+B33*B50)</f>
        <v>-0.016593414670718887</v>
      </c>
      <c r="C92">
        <f>C32+(12/0.017)*(C18*C51+C33*C50)</f>
        <v>-0.022773840454985976</v>
      </c>
      <c r="D92">
        <f>D32+(12/0.017)*(D18*D51+D33*D50)</f>
        <v>0.03607617464168344</v>
      </c>
      <c r="E92">
        <f>E32+(12/0.017)*(E18*E51+E33*E50)</f>
        <v>-0.00536880222642166</v>
      </c>
      <c r="F92">
        <f>F32+(12/0.017)*(F18*F51+F33*F50)</f>
        <v>0.012571781681050893</v>
      </c>
    </row>
    <row r="93" spans="1:6" ht="12.75">
      <c r="A93" t="s">
        <v>91</v>
      </c>
      <c r="B93">
        <f>B33+(13/0.017)*(B19*B51+B34*B50)</f>
        <v>0.1305627696784368</v>
      </c>
      <c r="C93">
        <f>C33+(13/0.017)*(C19*C51+C34*C50)</f>
        <v>0.10643183926590392</v>
      </c>
      <c r="D93">
        <f>D33+(13/0.017)*(D19*D51+D34*D50)</f>
        <v>0.12080428449763017</v>
      </c>
      <c r="E93">
        <f>E33+(13/0.017)*(E19*E51+E34*E50)</f>
        <v>0.10028155103954717</v>
      </c>
      <c r="F93">
        <f>F33+(13/0.017)*(F19*F51+F34*F50)</f>
        <v>0.09591733496267348</v>
      </c>
    </row>
    <row r="94" spans="1:6" ht="12.75">
      <c r="A94" t="s">
        <v>92</v>
      </c>
      <c r="B94">
        <f>B34+(14/0.017)*(B20*B51+B35*B50)</f>
        <v>-0.0065593316168288986</v>
      </c>
      <c r="C94">
        <f>C34+(14/0.017)*(C20*C51+C35*C50)</f>
        <v>-6.407388650701813E-05</v>
      </c>
      <c r="D94">
        <f>D34+(14/0.017)*(D20*D51+D35*D50)</f>
        <v>-0.005477176622411095</v>
      </c>
      <c r="E94">
        <f>E34+(14/0.017)*(E20*E51+E35*E50)</f>
        <v>-0.004171233728097606</v>
      </c>
      <c r="F94">
        <f>F34+(14/0.017)*(F20*F51+F35*F50)</f>
        <v>-0.01642721324632887</v>
      </c>
    </row>
    <row r="95" spans="1:6" ht="12.75">
      <c r="A95" t="s">
        <v>93</v>
      </c>
      <c r="B95" s="49">
        <f>B35</f>
        <v>-0.004291763</v>
      </c>
      <c r="C95" s="49">
        <f>C35</f>
        <v>0.00610321</v>
      </c>
      <c r="D95" s="49">
        <f>D35</f>
        <v>-0.001472026</v>
      </c>
      <c r="E95" s="49">
        <f>E35</f>
        <v>0.001705067</v>
      </c>
      <c r="F95" s="49">
        <f>F35</f>
        <v>-0.0001822174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9999.999999999998</v>
      </c>
    </row>
    <row r="103" spans="1:11" ht="12.75">
      <c r="A103" t="s">
        <v>66</v>
      </c>
      <c r="B103">
        <f>B63*10000/B62</f>
        <v>5.281576916043323</v>
      </c>
      <c r="C103">
        <f>C63*10000/C62</f>
        <v>-0.7167605318170334</v>
      </c>
      <c r="D103">
        <f>D63*10000/D62</f>
        <v>-0.5520938092865694</v>
      </c>
      <c r="E103">
        <f>E63*10000/E62</f>
        <v>3.143447705710153</v>
      </c>
      <c r="F103">
        <f>F63*10000/F62</f>
        <v>0.24138474276908853</v>
      </c>
      <c r="G103">
        <f>AVERAGE(C103:E103)</f>
        <v>0.6248644548688501</v>
      </c>
      <c r="H103">
        <f>STDEV(C103:E103)</f>
        <v>2.182710465439929</v>
      </c>
      <c r="I103">
        <f>(B103*B4+C103*C4+D103*D4+E103*E4+F103*F4)/SUM(B4:F4)</f>
        <v>1.2489356763732335</v>
      </c>
      <c r="K103">
        <f>(LN(H103)+LN(H123))/2-LN(K114*K115^3)</f>
        <v>-3.6340404168310507</v>
      </c>
    </row>
    <row r="104" spans="1:11" ht="12.75">
      <c r="A104" t="s">
        <v>67</v>
      </c>
      <c r="B104">
        <f>B64*10000/B62</f>
        <v>-0.4615268900842927</v>
      </c>
      <c r="C104">
        <f>C64*10000/C62</f>
        <v>-0.5294905506839614</v>
      </c>
      <c r="D104">
        <f>D64*10000/D62</f>
        <v>-0.014163292796511538</v>
      </c>
      <c r="E104">
        <f>E64*10000/E62</f>
        <v>0.12295362569322897</v>
      </c>
      <c r="F104">
        <f>F64*10000/F62</f>
        <v>-2.437319028526171</v>
      </c>
      <c r="G104">
        <f>AVERAGE(C104:E104)</f>
        <v>-0.14023340592908132</v>
      </c>
      <c r="H104">
        <f>STDEV(C104:E104)</f>
        <v>0.34400742127325074</v>
      </c>
      <c r="I104">
        <f>(B104*B4+C104*C4+D104*D4+E104*E4+F104*F4)/SUM(B4:F4)</f>
        <v>-0.4937861281504048</v>
      </c>
      <c r="K104">
        <f>(LN(H104)+LN(H124))/2-LN(K114*K115^4)</f>
        <v>-3.854984223297983</v>
      </c>
    </row>
    <row r="105" spans="1:11" ht="12.75">
      <c r="A105" t="s">
        <v>68</v>
      </c>
      <c r="B105">
        <f>B65*10000/B62</f>
        <v>-0.7014602792049842</v>
      </c>
      <c r="C105">
        <f>C65*10000/C62</f>
        <v>-0.17150581326797934</v>
      </c>
      <c r="D105">
        <f>D65*10000/D62</f>
        <v>0.4138333382474138</v>
      </c>
      <c r="E105">
        <f>E65*10000/E62</f>
        <v>-1.0173901803978338</v>
      </c>
      <c r="F105">
        <f>F65*10000/F62</f>
        <v>-1.6017162154801239</v>
      </c>
      <c r="G105">
        <f>AVERAGE(C105:E105)</f>
        <v>-0.25835421847279977</v>
      </c>
      <c r="H105">
        <f>STDEV(C105:E105)</f>
        <v>0.7195534547174285</v>
      </c>
      <c r="I105">
        <f>(B105*B4+C105*C4+D105*D4+E105*E4+F105*F4)/SUM(B4:F4)</f>
        <v>-0.5023785599411245</v>
      </c>
      <c r="K105">
        <f>(LN(H105)+LN(H125))/2-LN(K114*K115^5)</f>
        <v>-3.408999555475247</v>
      </c>
    </row>
    <row r="106" spans="1:11" ht="12.75">
      <c r="A106" t="s">
        <v>69</v>
      </c>
      <c r="B106">
        <f>B66*10000/B62</f>
        <v>1.3618826897620904</v>
      </c>
      <c r="C106">
        <f>C66*10000/C62</f>
        <v>0.08637305250842196</v>
      </c>
      <c r="D106">
        <f>D66*10000/D62</f>
        <v>1.4872713847693664</v>
      </c>
      <c r="E106">
        <f>E66*10000/E62</f>
        <v>-0.6127077341179621</v>
      </c>
      <c r="F106">
        <f>F66*10000/F62</f>
        <v>12.306507958501506</v>
      </c>
      <c r="G106">
        <f>AVERAGE(C106:E106)</f>
        <v>0.3203122343866087</v>
      </c>
      <c r="H106">
        <f>STDEV(C106:E106)</f>
        <v>1.0693566900497122</v>
      </c>
      <c r="I106">
        <f>(B106*B4+C106*C4+D106*D4+E106*E4+F106*F4)/SUM(B4:F4)</f>
        <v>2.072901123135838</v>
      </c>
      <c r="K106">
        <f>(LN(H106)+LN(H126))/2-LN(K114*K115^6)</f>
        <v>-2.7970171300014774</v>
      </c>
    </row>
    <row r="107" spans="1:11" ht="12.75">
      <c r="A107" t="s">
        <v>70</v>
      </c>
      <c r="B107">
        <f>B67*10000/B62</f>
        <v>-0.03613133738346867</v>
      </c>
      <c r="C107">
        <f>C67*10000/C62</f>
        <v>-0.06034450735696525</v>
      </c>
      <c r="D107">
        <f>D67*10000/D62</f>
        <v>0.0001718278028634316</v>
      </c>
      <c r="E107">
        <f>E67*10000/E62</f>
        <v>-0.2143957069928547</v>
      </c>
      <c r="F107">
        <f>F67*10000/F62</f>
        <v>-0.3608577331972558</v>
      </c>
      <c r="G107">
        <f>AVERAGE(C107:E107)</f>
        <v>-0.09152279551565218</v>
      </c>
      <c r="H107">
        <f>STDEV(C107:E107)</f>
        <v>0.11062943092350025</v>
      </c>
      <c r="I107">
        <f>(B107*B4+C107*C4+D107*D4+E107*E4+F107*F4)/SUM(B4:F4)</f>
        <v>-0.11953933447113409</v>
      </c>
      <c r="K107">
        <f>(LN(H107)+LN(H127))/2-LN(K114*K115^7)</f>
        <v>-3.226120151353899</v>
      </c>
    </row>
    <row r="108" spans="1:9" ht="12.75">
      <c r="A108" t="s">
        <v>71</v>
      </c>
      <c r="B108">
        <f>B68*10000/B62</f>
        <v>-0.14167152181539988</v>
      </c>
      <c r="C108">
        <f>C68*10000/C62</f>
        <v>0.05168678755751344</v>
      </c>
      <c r="D108">
        <f>D68*10000/D62</f>
        <v>0.007259166664821886</v>
      </c>
      <c r="E108">
        <f>E68*10000/E62</f>
        <v>0.016443043074971162</v>
      </c>
      <c r="F108">
        <f>F68*10000/F62</f>
        <v>-0.024819035000889538</v>
      </c>
      <c r="G108">
        <f>AVERAGE(C108:E108)</f>
        <v>0.02512966576576883</v>
      </c>
      <c r="H108">
        <f>STDEV(C108:E108)</f>
        <v>0.02345306877309218</v>
      </c>
      <c r="I108">
        <f>(B108*B4+C108*C4+D108*D4+E108*E4+F108*F4)/SUM(B4:F4)</f>
        <v>-0.005709303952393666</v>
      </c>
    </row>
    <row r="109" spans="1:9" ht="12.75">
      <c r="A109" t="s">
        <v>72</v>
      </c>
      <c r="B109">
        <f>B69*10000/B62</f>
        <v>-0.08660638692892714</v>
      </c>
      <c r="C109">
        <f>C69*10000/C62</f>
        <v>-0.0005351467923670292</v>
      </c>
      <c r="D109">
        <f>D69*10000/D62</f>
        <v>0.05233955932600415</v>
      </c>
      <c r="E109">
        <f>E69*10000/E62</f>
        <v>-0.03755416391984695</v>
      </c>
      <c r="F109">
        <f>F69*10000/F62</f>
        <v>0.006266742558341108</v>
      </c>
      <c r="G109">
        <f>AVERAGE(C109:E109)</f>
        <v>0.0047500828712633905</v>
      </c>
      <c r="H109">
        <f>STDEV(C109:E109)</f>
        <v>0.04517931616567925</v>
      </c>
      <c r="I109">
        <f>(B109*B4+C109*C4+D109*D4+E109*E4+F109*F4)/SUM(B4:F4)</f>
        <v>-0.008299279693796001</v>
      </c>
    </row>
    <row r="110" spans="1:11" ht="12.75">
      <c r="A110" t="s">
        <v>73</v>
      </c>
      <c r="B110">
        <f>B70*10000/B62</f>
        <v>-0.2722732284772875</v>
      </c>
      <c r="C110">
        <f>C70*10000/C62</f>
        <v>-0.16022350211851177</v>
      </c>
      <c r="D110">
        <f>D70*10000/D62</f>
        <v>0.0032081452128698605</v>
      </c>
      <c r="E110">
        <f>E70*10000/E62</f>
        <v>-0.07549354486099907</v>
      </c>
      <c r="F110">
        <f>F70*10000/F62</f>
        <v>-0.26227816830441303</v>
      </c>
      <c r="G110">
        <f>AVERAGE(C110:E110)</f>
        <v>-0.07750296725554699</v>
      </c>
      <c r="H110">
        <f>STDEV(C110:E110)</f>
        <v>0.08173435123087512</v>
      </c>
      <c r="I110">
        <f>(B110*B4+C110*C4+D110*D4+E110*E4+F110*F4)/SUM(B4:F4)</f>
        <v>-0.1304318951755407</v>
      </c>
      <c r="K110">
        <f>EXP(AVERAGE(K103:K107))</f>
        <v>0.03390366035360804</v>
      </c>
    </row>
    <row r="111" spans="1:9" ht="12.75">
      <c r="A111" t="s">
        <v>74</v>
      </c>
      <c r="B111">
        <f>B71*10000/B62</f>
        <v>-0.0022313566974718666</v>
      </c>
      <c r="C111">
        <f>C71*10000/C62</f>
        <v>-0.00397401734421599</v>
      </c>
      <c r="D111">
        <f>D71*10000/D62</f>
        <v>0.017646900189542725</v>
      </c>
      <c r="E111">
        <f>E71*10000/E62</f>
        <v>-0.021467152364744935</v>
      </c>
      <c r="F111">
        <f>F71*10000/F62</f>
        <v>-0.056904285547843825</v>
      </c>
      <c r="G111">
        <f>AVERAGE(C111:E111)</f>
        <v>-0.0025980898398060663</v>
      </c>
      <c r="H111">
        <f>STDEV(C111:E111)</f>
        <v>0.01959329372969073</v>
      </c>
      <c r="I111">
        <f>(B111*B4+C111*C4+D111*D4+E111*E4+F111*F4)/SUM(B4:F4)</f>
        <v>-0.009811156461579967</v>
      </c>
    </row>
    <row r="112" spans="1:9" ht="12.75">
      <c r="A112" t="s">
        <v>75</v>
      </c>
      <c r="B112">
        <f>B72*10000/B62</f>
        <v>-0.04419342838220969</v>
      </c>
      <c r="C112">
        <f>C72*10000/C62</f>
        <v>-0.02830282289696071</v>
      </c>
      <c r="D112">
        <f>D72*10000/D62</f>
        <v>-0.04041705538309543</v>
      </c>
      <c r="E112">
        <f>E72*10000/E62</f>
        <v>-0.045350248902663474</v>
      </c>
      <c r="F112">
        <f>F72*10000/F62</f>
        <v>-0.02699058845853746</v>
      </c>
      <c r="G112">
        <f>AVERAGE(C112:E112)</f>
        <v>-0.0380233757275732</v>
      </c>
      <c r="H112">
        <f>STDEV(C112:E112)</f>
        <v>0.008772169633273387</v>
      </c>
      <c r="I112">
        <f>(B112*B4+C112*C4+D112*D4+E112*E4+F112*F4)/SUM(B4:F4)</f>
        <v>-0.03744351353049807</v>
      </c>
    </row>
    <row r="113" spans="1:9" ht="12.75">
      <c r="A113" t="s">
        <v>76</v>
      </c>
      <c r="B113">
        <f>B73*10000/B62</f>
        <v>0.02639854146635622</v>
      </c>
      <c r="C113">
        <f>C73*10000/C62</f>
        <v>0.029883059694929368</v>
      </c>
      <c r="D113">
        <f>D73*10000/D62</f>
        <v>0.018937319056586934</v>
      </c>
      <c r="E113">
        <f>E73*10000/E62</f>
        <v>0.02724110377032304</v>
      </c>
      <c r="F113">
        <f>F73*10000/F62</f>
        <v>0.004698349624829675</v>
      </c>
      <c r="G113">
        <f>AVERAGE(C113:E113)</f>
        <v>0.025353827507279783</v>
      </c>
      <c r="H113">
        <f>STDEV(C113:E113)</f>
        <v>0.005711713254379106</v>
      </c>
      <c r="I113">
        <f>(B113*B4+C113*C4+D113*D4+E113*E4+F113*F4)/SUM(B4:F4)</f>
        <v>0.02274591614497023</v>
      </c>
    </row>
    <row r="114" spans="1:11" ht="12.75">
      <c r="A114" t="s">
        <v>77</v>
      </c>
      <c r="B114">
        <f>B74*10000/B62</f>
        <v>-0.21493688275811326</v>
      </c>
      <c r="C114">
        <f>C74*10000/C62</f>
        <v>-0.1707515402720582</v>
      </c>
      <c r="D114">
        <f>D74*10000/D62</f>
        <v>-0.20070649954525965</v>
      </c>
      <c r="E114">
        <f>E74*10000/E62</f>
        <v>-0.18542781021463073</v>
      </c>
      <c r="F114">
        <f>F74*10000/F62</f>
        <v>-0.15822267516073946</v>
      </c>
      <c r="G114">
        <f>AVERAGE(C114:E114)</f>
        <v>-0.1856286166773162</v>
      </c>
      <c r="H114">
        <f>STDEV(C114:E114)</f>
        <v>0.01497848919922768</v>
      </c>
      <c r="I114">
        <f>(B114*B4+C114*C4+D114*D4+E114*E4+F114*F4)/SUM(B4:F4)</f>
        <v>-0.18620843362759643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-0.010178122802321022</v>
      </c>
      <c r="C115">
        <f>C75*10000/C62</f>
        <v>0.002459705463563355</v>
      </c>
      <c r="D115">
        <f>D75*10000/D62</f>
        <v>1.0620389017883643E-05</v>
      </c>
      <c r="E115">
        <f>E75*10000/E62</f>
        <v>0.0016710674303555971</v>
      </c>
      <c r="F115">
        <f>F75*10000/F62</f>
        <v>-0.00834280162501407</v>
      </c>
      <c r="G115">
        <f>AVERAGE(C115:E115)</f>
        <v>0.001380464427645612</v>
      </c>
      <c r="H115">
        <f>STDEV(C115:E115)</f>
        <v>0.001250136794306285</v>
      </c>
      <c r="I115">
        <f>(B115*B4+C115*C4+D115*D4+E115*E4+F115*F4)/SUM(B4:F4)</f>
        <v>-0.0015933410818305804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54.355681229462164</v>
      </c>
      <c r="C122">
        <f>C82*10000/C62</f>
        <v>48.51346302285317</v>
      </c>
      <c r="D122">
        <f>D82*10000/D62</f>
        <v>-4.39164049901396</v>
      </c>
      <c r="E122">
        <f>E82*10000/E62</f>
        <v>-41.275682761388616</v>
      </c>
      <c r="F122">
        <f>F82*10000/F62</f>
        <v>-63.32377825567338</v>
      </c>
      <c r="G122">
        <f>AVERAGE(C122:E122)</f>
        <v>0.9487132541501992</v>
      </c>
      <c r="H122">
        <f>STDEV(C122:E122)</f>
        <v>45.132163795043745</v>
      </c>
      <c r="I122">
        <f>(B122*B4+C122*C4+D122*D4+E122*E4+F122*F4)/SUM(B4:F4)</f>
        <v>0.08789729746816546</v>
      </c>
    </row>
    <row r="123" spans="1:9" ht="12.75">
      <c r="A123" t="s">
        <v>81</v>
      </c>
      <c r="B123">
        <f>B83*10000/B62</f>
        <v>-6.035008544737111</v>
      </c>
      <c r="C123">
        <f>C83*10000/C62</f>
        <v>-0.8530547908213172</v>
      </c>
      <c r="D123">
        <f>D83*10000/D62</f>
        <v>-0.2550788676417272</v>
      </c>
      <c r="E123">
        <f>E83*10000/E62</f>
        <v>0.6318185869235972</v>
      </c>
      <c r="F123">
        <f>F83*10000/F62</f>
        <v>6.800631765608258</v>
      </c>
      <c r="G123">
        <f>AVERAGE(C123:E123)</f>
        <v>-0.15877169051314907</v>
      </c>
      <c r="H123">
        <f>STDEV(C123:E123)</f>
        <v>0.7471067803592432</v>
      </c>
      <c r="I123">
        <f>(B123*B4+C123*C4+D123*D4+E123*E4+F123*F4)/SUM(B4:F4)</f>
        <v>-0.07968318397834238</v>
      </c>
    </row>
    <row r="124" spans="1:9" ht="12.75">
      <c r="A124" t="s">
        <v>82</v>
      </c>
      <c r="B124">
        <f>B84*10000/B62</f>
        <v>-2.609429600179374</v>
      </c>
      <c r="C124">
        <f>C84*10000/C62</f>
        <v>0.4449153193434716</v>
      </c>
      <c r="D124">
        <f>D84*10000/D62</f>
        <v>2.271238970329117</v>
      </c>
      <c r="E124">
        <f>E84*10000/E62</f>
        <v>1.696950185406251</v>
      </c>
      <c r="F124">
        <f>F84*10000/F62</f>
        <v>-1.030536682420388</v>
      </c>
      <c r="G124">
        <f>AVERAGE(C124:E124)</f>
        <v>1.4710348250262797</v>
      </c>
      <c r="H124">
        <f>STDEV(C124:E124)</f>
        <v>0.9338858774385087</v>
      </c>
      <c r="I124">
        <f>(B124*B4+C124*C4+D124*D4+E124*E4+F124*F4)/SUM(B4:F4)</f>
        <v>0.5454223533847303</v>
      </c>
    </row>
    <row r="125" spans="1:9" ht="12.75">
      <c r="A125" t="s">
        <v>83</v>
      </c>
      <c r="B125">
        <f>B85*10000/B62</f>
        <v>-0.5686863058110112</v>
      </c>
      <c r="C125">
        <f>C85*10000/C62</f>
        <v>0.24149356746634665</v>
      </c>
      <c r="D125">
        <f>D85*10000/D62</f>
        <v>0.019977122724376076</v>
      </c>
      <c r="E125">
        <f>E85*10000/E62</f>
        <v>0.6762543930137237</v>
      </c>
      <c r="F125">
        <f>F85*10000/F62</f>
        <v>-1.9781685547940282</v>
      </c>
      <c r="G125">
        <f>AVERAGE(C125:E125)</f>
        <v>0.31257502773481544</v>
      </c>
      <c r="H125">
        <f>STDEV(C125:E125)</f>
        <v>0.3338628376594688</v>
      </c>
      <c r="I125">
        <f>(B125*B4+C125*C4+D125*D4+E125*E4+F125*F4)/SUM(B4:F4)</f>
        <v>-0.12115279097963874</v>
      </c>
    </row>
    <row r="126" spans="1:9" ht="12.75">
      <c r="A126" t="s">
        <v>84</v>
      </c>
      <c r="B126">
        <f>B86*10000/B62</f>
        <v>0.444459735708869</v>
      </c>
      <c r="C126">
        <f>C86*10000/C62</f>
        <v>0.3248104359830839</v>
      </c>
      <c r="D126">
        <f>D86*10000/D62</f>
        <v>0.16623391742398577</v>
      </c>
      <c r="E126">
        <f>E86*10000/E62</f>
        <v>0.6270904471757387</v>
      </c>
      <c r="F126">
        <f>F86*10000/F62</f>
        <v>1.1576512051672174</v>
      </c>
      <c r="G126">
        <f>AVERAGE(C126:E126)</f>
        <v>0.37271160019426947</v>
      </c>
      <c r="H126">
        <f>STDEV(C126:E126)</f>
        <v>0.23413260431494212</v>
      </c>
      <c r="I126">
        <f>(B126*B4+C126*C4+D126*D4+E126*E4+F126*F4)/SUM(B4:F4)</f>
        <v>0.4881109730456734</v>
      </c>
    </row>
    <row r="127" spans="1:9" ht="12.75">
      <c r="A127" t="s">
        <v>85</v>
      </c>
      <c r="B127">
        <f>B87*10000/B62</f>
        <v>-0.056795570332696034</v>
      </c>
      <c r="C127">
        <f>C87*10000/C62</f>
        <v>-0.07774986459635407</v>
      </c>
      <c r="D127">
        <f>D87*10000/D62</f>
        <v>0.24515058028656675</v>
      </c>
      <c r="E127">
        <f>E87*10000/E62</f>
        <v>0.5093323738593334</v>
      </c>
      <c r="F127">
        <f>F87*10000/F62</f>
        <v>0.3891833100059181</v>
      </c>
      <c r="G127">
        <f>AVERAGE(C127:E127)</f>
        <v>0.22557769651651535</v>
      </c>
      <c r="H127">
        <f>STDEV(C127:E127)</f>
        <v>0.2940301209261427</v>
      </c>
      <c r="I127">
        <f>(B127*B4+C127*C4+D127*D4+E127*E4+F127*F4)/SUM(B4:F4)</f>
        <v>0.20658891280447392</v>
      </c>
    </row>
    <row r="128" spans="1:9" ht="12.75">
      <c r="A128" t="s">
        <v>86</v>
      </c>
      <c r="B128">
        <f>B88*10000/B62</f>
        <v>-0.573347651525349</v>
      </c>
      <c r="C128">
        <f>C88*10000/C62</f>
        <v>-0.16422803798256919</v>
      </c>
      <c r="D128">
        <f>D88*10000/D62</f>
        <v>0.17621111238229056</v>
      </c>
      <c r="E128">
        <f>E88*10000/E62</f>
        <v>0.042641636745020445</v>
      </c>
      <c r="F128">
        <f>F88*10000/F62</f>
        <v>-0.18698069312243062</v>
      </c>
      <c r="G128">
        <f>AVERAGE(C128:E128)</f>
        <v>0.018208237048247273</v>
      </c>
      <c r="H128">
        <f>STDEV(C128:E128)</f>
        <v>0.17152972640578543</v>
      </c>
      <c r="I128">
        <f>(B128*B4+C128*C4+D128*D4+E128*E4+F128*F4)/SUM(B4:F4)</f>
        <v>-0.09494210403325593</v>
      </c>
    </row>
    <row r="129" spans="1:9" ht="12.75">
      <c r="A129" t="s">
        <v>87</v>
      </c>
      <c r="B129">
        <f>B89*10000/B62</f>
        <v>-0.033475557138980636</v>
      </c>
      <c r="C129">
        <f>C89*10000/C62</f>
        <v>0.09888848651691706</v>
      </c>
      <c r="D129">
        <f>D89*10000/D62</f>
        <v>0.06242961940237401</v>
      </c>
      <c r="E129">
        <f>E89*10000/E62</f>
        <v>0.17997986188226786</v>
      </c>
      <c r="F129">
        <f>F89*10000/F62</f>
        <v>-0.04186332577615487</v>
      </c>
      <c r="G129">
        <f>AVERAGE(C129:E129)</f>
        <v>0.11376598926718633</v>
      </c>
      <c r="H129">
        <f>STDEV(C129:E129)</f>
        <v>0.06017075654197525</v>
      </c>
      <c r="I129">
        <f>(B129*B4+C129*C4+D129*D4+E129*E4+F129*F4)/SUM(B4:F4)</f>
        <v>0.07165595290630743</v>
      </c>
    </row>
    <row r="130" spans="1:9" ht="12.75">
      <c r="A130" t="s">
        <v>88</v>
      </c>
      <c r="B130">
        <f>B90*10000/B62</f>
        <v>0.0551651553356919</v>
      </c>
      <c r="C130">
        <f>C90*10000/C62</f>
        <v>0.14583151326827415</v>
      </c>
      <c r="D130">
        <f>D90*10000/D62</f>
        <v>0.019788477366689025</v>
      </c>
      <c r="E130">
        <f>E90*10000/E62</f>
        <v>0.039673144036495196</v>
      </c>
      <c r="F130">
        <f>F90*10000/F62</f>
        <v>0.22722482881293063</v>
      </c>
      <c r="G130">
        <f>AVERAGE(C130:E130)</f>
        <v>0.06843104489048613</v>
      </c>
      <c r="H130">
        <f>STDEV(C130:E130)</f>
        <v>0.06776410827988551</v>
      </c>
      <c r="I130">
        <f>(B130*B4+C130*C4+D130*D4+E130*E4+F130*F4)/SUM(B4:F4)</f>
        <v>0.08773774649630184</v>
      </c>
    </row>
    <row r="131" spans="1:9" ht="12.75">
      <c r="A131" t="s">
        <v>89</v>
      </c>
      <c r="B131">
        <f>B91*10000/B62</f>
        <v>0.0016204464088646082</v>
      </c>
      <c r="C131">
        <f>C91*10000/C62</f>
        <v>0.0015465307248098924</v>
      </c>
      <c r="D131">
        <f>D91*10000/D62</f>
        <v>0.02994631997636576</v>
      </c>
      <c r="E131">
        <f>E91*10000/E62</f>
        <v>0.03820031165259824</v>
      </c>
      <c r="F131">
        <f>F91*10000/F62</f>
        <v>0.01924187308986566</v>
      </c>
      <c r="G131">
        <f>AVERAGE(C131:E131)</f>
        <v>0.023231054117924633</v>
      </c>
      <c r="H131">
        <f>STDEV(C131:E131)</f>
        <v>0.019227480613375578</v>
      </c>
      <c r="I131">
        <f>(B131*B4+C131*C4+D131*D4+E131*E4+F131*F4)/SUM(B4:F4)</f>
        <v>0.019568709205126877</v>
      </c>
    </row>
    <row r="132" spans="1:9" ht="12.75">
      <c r="A132" t="s">
        <v>90</v>
      </c>
      <c r="B132">
        <f>B92*10000/B62</f>
        <v>-0.016593191000073892</v>
      </c>
      <c r="C132">
        <f>C92*10000/C62</f>
        <v>-0.022773826229485532</v>
      </c>
      <c r="D132">
        <f>D92*10000/D62</f>
        <v>0.03607617130555348</v>
      </c>
      <c r="E132">
        <f>E92*10000/E62</f>
        <v>-0.005368819673114373</v>
      </c>
      <c r="F132">
        <f>F92*10000/F62</f>
        <v>0.012571904683124151</v>
      </c>
      <c r="G132">
        <f>AVERAGE(C132:E132)</f>
        <v>0.0026445084676511924</v>
      </c>
      <c r="H132">
        <f>STDEV(C132:E132)</f>
        <v>0.030232277839871965</v>
      </c>
      <c r="I132">
        <f>(B132*B4+C132*C4+D132*D4+E132*E4+F132*F4)/SUM(B4:F4)</f>
        <v>0.0011764967302848488</v>
      </c>
    </row>
    <row r="133" spans="1:9" ht="12.75">
      <c r="A133" t="s">
        <v>91</v>
      </c>
      <c r="B133">
        <f>B93*10000/B62</f>
        <v>0.13056100975984947</v>
      </c>
      <c r="C133">
        <f>C93*10000/C62</f>
        <v>0.10643177278409206</v>
      </c>
      <c r="D133">
        <f>D93*10000/D62</f>
        <v>0.12080427332630182</v>
      </c>
      <c r="E133">
        <f>E93*10000/E62</f>
        <v>0.10028187691882749</v>
      </c>
      <c r="F133">
        <f>F93*10000/F62</f>
        <v>0.09591827341605749</v>
      </c>
      <c r="G133">
        <f>AVERAGE(C133:E133)</f>
        <v>0.10917264100974046</v>
      </c>
      <c r="H133">
        <f>STDEV(C133:E133)</f>
        <v>0.010532163004300309</v>
      </c>
      <c r="I133">
        <f>(B133*B4+C133*C4+D133*D4+E133*E4+F133*F4)/SUM(B4:F4)</f>
        <v>0.11049562408617875</v>
      </c>
    </row>
    <row r="134" spans="1:9" ht="12.75">
      <c r="A134" t="s">
        <v>92</v>
      </c>
      <c r="B134">
        <f>B94*10000/B62</f>
        <v>-0.006559243200432237</v>
      </c>
      <c r="C134">
        <f>C94*10000/C62</f>
        <v>-6.407384648376853E-05</v>
      </c>
      <c r="D134">
        <f>D94*10000/D62</f>
        <v>-0.005477176115911356</v>
      </c>
      <c r="E134">
        <f>E94*10000/E62</f>
        <v>-0.0041712472831197545</v>
      </c>
      <c r="F134">
        <f>F94*10000/F62</f>
        <v>-0.016427373969871355</v>
      </c>
      <c r="G134">
        <f>AVERAGE(C134:E134)</f>
        <v>-0.003237499081838293</v>
      </c>
      <c r="H134">
        <f>STDEV(C134:E134)</f>
        <v>0.0028247713752386754</v>
      </c>
      <c r="I134">
        <f>(B134*B4+C134*C4+D134*D4+E134*E4+F134*F4)/SUM(B4:F4)</f>
        <v>-0.005481455550461716</v>
      </c>
    </row>
    <row r="135" spans="1:9" ht="12.75">
      <c r="A135" t="s">
        <v>93</v>
      </c>
      <c r="B135">
        <f>B95*10000/B62</f>
        <v>-0.004291705149255145</v>
      </c>
      <c r="C135">
        <f>C95*10000/C62</f>
        <v>0.006103206187677844</v>
      </c>
      <c r="D135">
        <f>D95*10000/D62</f>
        <v>-0.0014720258638749788</v>
      </c>
      <c r="E135">
        <f>E95*10000/E62</f>
        <v>0.0017050725408597207</v>
      </c>
      <c r="F135">
        <f>F95*10000/F62</f>
        <v>-0.00018221918281158172</v>
      </c>
      <c r="G135">
        <f>AVERAGE(C135:E135)</f>
        <v>0.002112084288220862</v>
      </c>
      <c r="H135">
        <f>STDEV(C135:E135)</f>
        <v>0.003803982003188997</v>
      </c>
      <c r="I135">
        <f>(B135*B4+C135*C4+D135*D4+E135*E4+F135*F4)/SUM(B4:F4)</f>
        <v>0.0008783164032201424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2004-10-13T09:57:20Z</cp:lastPrinted>
  <dcterms:created xsi:type="dcterms:W3CDTF">2004-10-13T09:57:20Z</dcterms:created>
  <dcterms:modified xsi:type="dcterms:W3CDTF">2004-10-13T11:20:02Z</dcterms:modified>
  <cp:category/>
  <cp:version/>
  <cp:contentType/>
  <cp:contentStatus/>
</cp:coreProperties>
</file>