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<sst xmlns="http://schemas.openxmlformats.org/spreadsheetml/2006/main" count="202" uniqueCount="97">
  <si>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14/10/2004       08:56:45</t>
  </si>
  <si>
    <t>LISSNER</t>
  </si>
  <si>
    <t>HCMQAP355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</si>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</sst>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581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-0.002266</v>
      </c>
      <c r="C4" s="13">
        <v>-0.00375</v>
      </c>
      <c r="D4" s="13">
        <v>-0.003745</v>
      </c>
      <c r="E4" s="13">
        <v>-0.003748</v>
      </c>
      <c r="F4" s="24">
        <v>-0.002074</v>
      </c>
      <c r="G4" s="34">
        <v>-0.011685</v>
      </c>
    </row>
    <row r="5" spans="1:7" ht="12.75" thickBot="1">
      <c r="A5" s="44" t="s">
        <v>13</v>
      </c>
      <c r="B5" s="45">
        <v>4.266879</v>
      </c>
      <c r="C5" s="46">
        <v>1.621391</v>
      </c>
      <c r="D5" s="46">
        <v>0.386816</v>
      </c>
      <c r="E5" s="46">
        <v>-2.523697</v>
      </c>
      <c r="F5" s="47">
        <v>-3.822153</v>
      </c>
      <c r="G5" s="48">
        <v>6.328285</v>
      </c>
    </row>
    <row r="6" spans="1:7" ht="12.75" thickTop="1">
      <c r="A6" s="6" t="s">
        <v>14</v>
      </c>
      <c r="B6" s="39">
        <v>105.3527</v>
      </c>
      <c r="C6" s="40">
        <v>-5.229018</v>
      </c>
      <c r="D6" s="40">
        <v>27.68284</v>
      </c>
      <c r="E6" s="40">
        <v>-30.68056</v>
      </c>
      <c r="F6" s="41">
        <v>-100.1577</v>
      </c>
      <c r="G6" s="42">
        <v>0.01032016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-3.109268</v>
      </c>
      <c r="C8" s="14">
        <v>-0.5978524</v>
      </c>
      <c r="D8" s="14">
        <v>0.3558539</v>
      </c>
      <c r="E8" s="14">
        <v>-0.2066146</v>
      </c>
      <c r="F8" s="25">
        <v>-3.09005</v>
      </c>
      <c r="G8" s="35">
        <v>-0.9713451</v>
      </c>
    </row>
    <row r="9" spans="1:7" ht="12">
      <c r="A9" s="20" t="s">
        <v>17</v>
      </c>
      <c r="B9" s="29">
        <v>-0.7300971</v>
      </c>
      <c r="C9" s="14">
        <v>-0.9044701</v>
      </c>
      <c r="D9" s="14">
        <v>-0.7485678</v>
      </c>
      <c r="E9" s="14">
        <v>-0.814475</v>
      </c>
      <c r="F9" s="25">
        <v>-2.057576</v>
      </c>
      <c r="G9" s="49">
        <v>-0.9732564</v>
      </c>
    </row>
    <row r="10" spans="1:7" ht="12">
      <c r="A10" s="20" t="s">
        <v>18</v>
      </c>
      <c r="B10" s="29">
        <v>1.123103</v>
      </c>
      <c r="C10" s="14">
        <v>-0.1674096</v>
      </c>
      <c r="D10" s="14">
        <v>-0.3075026</v>
      </c>
      <c r="E10" s="14">
        <v>0.04137568</v>
      </c>
      <c r="F10" s="25">
        <v>-0.329987</v>
      </c>
      <c r="G10" s="35">
        <v>0.01521833</v>
      </c>
    </row>
    <row r="11" spans="1:7" ht="12">
      <c r="A11" s="21" t="s">
        <v>19</v>
      </c>
      <c r="B11" s="31">
        <v>2.806523</v>
      </c>
      <c r="C11" s="16">
        <v>1.21901</v>
      </c>
      <c r="D11" s="16">
        <v>1.966698</v>
      </c>
      <c r="E11" s="16">
        <v>0.6327515</v>
      </c>
      <c r="F11" s="27">
        <v>14.24092</v>
      </c>
      <c r="G11" s="37">
        <v>3.221072</v>
      </c>
    </row>
    <row r="12" spans="1:7" ht="12">
      <c r="A12" s="20" t="s">
        <v>20</v>
      </c>
      <c r="B12" s="29">
        <v>-0.2348348</v>
      </c>
      <c r="C12" s="14">
        <v>-0.5206723</v>
      </c>
      <c r="D12" s="14">
        <v>-0.1625826</v>
      </c>
      <c r="E12" s="14">
        <v>-0.5980423</v>
      </c>
      <c r="F12" s="25">
        <v>-0.5943088</v>
      </c>
      <c r="G12" s="49">
        <v>-0.4214604</v>
      </c>
    </row>
    <row r="13" spans="1:7" ht="12">
      <c r="A13" s="20" t="s">
        <v>21</v>
      </c>
      <c r="B13" s="29">
        <v>0.02292608</v>
      </c>
      <c r="C13" s="14">
        <v>0.04770918</v>
      </c>
      <c r="D13" s="14">
        <v>0.01809628</v>
      </c>
      <c r="E13" s="14">
        <v>-0.07168331</v>
      </c>
      <c r="F13" s="25">
        <v>-0.1799599</v>
      </c>
      <c r="G13" s="35">
        <v>-0.02200272</v>
      </c>
    </row>
    <row r="14" spans="1:7" ht="12">
      <c r="A14" s="20" t="s">
        <v>22</v>
      </c>
      <c r="B14" s="29">
        <v>0.05399352</v>
      </c>
      <c r="C14" s="14">
        <v>0.02658419</v>
      </c>
      <c r="D14" s="14">
        <v>0.05119739</v>
      </c>
      <c r="E14" s="14">
        <v>0.1029512</v>
      </c>
      <c r="F14" s="25">
        <v>0.2610692</v>
      </c>
      <c r="G14" s="35">
        <v>0.08605466</v>
      </c>
    </row>
    <row r="15" spans="1:7" ht="12">
      <c r="A15" s="21" t="s">
        <v>23</v>
      </c>
      <c r="B15" s="31">
        <v>-0.4029356</v>
      </c>
      <c r="C15" s="16">
        <v>-0.1970955</v>
      </c>
      <c r="D15" s="16">
        <v>-0.1105524</v>
      </c>
      <c r="E15" s="16">
        <v>-0.23307</v>
      </c>
      <c r="F15" s="27">
        <v>-0.377718</v>
      </c>
      <c r="G15" s="37">
        <v>-0.2389211</v>
      </c>
    </row>
    <row r="16" spans="1:7" ht="12">
      <c r="A16" s="20" t="s">
        <v>24</v>
      </c>
      <c r="B16" s="29">
        <v>0.008271988</v>
      </c>
      <c r="C16" s="14">
        <v>-0.04821047</v>
      </c>
      <c r="D16" s="14">
        <v>-0.03458187</v>
      </c>
      <c r="E16" s="14">
        <v>-0.05019602</v>
      </c>
      <c r="F16" s="25">
        <v>-0.0835981</v>
      </c>
      <c r="G16" s="35">
        <v>-0.04190895</v>
      </c>
    </row>
    <row r="17" spans="1:7" ht="12">
      <c r="A17" s="20" t="s">
        <v>25</v>
      </c>
      <c r="B17" s="29">
        <v>-0.0399913</v>
      </c>
      <c r="C17" s="14">
        <v>-0.06120319</v>
      </c>
      <c r="D17" s="14">
        <v>-0.04210952</v>
      </c>
      <c r="E17" s="14">
        <v>-0.04747324</v>
      </c>
      <c r="F17" s="25">
        <v>-0.05891981</v>
      </c>
      <c r="G17" s="35">
        <v>-0.04992667</v>
      </c>
    </row>
    <row r="18" spans="1:7" ht="12">
      <c r="A18" s="20" t="s">
        <v>26</v>
      </c>
      <c r="B18" s="29">
        <v>0.007708325</v>
      </c>
      <c r="C18" s="14">
        <v>0.04829703</v>
      </c>
      <c r="D18" s="14">
        <v>0.04197566</v>
      </c>
      <c r="E18" s="14">
        <v>0.05502077</v>
      </c>
      <c r="F18" s="25">
        <v>0.03648352</v>
      </c>
      <c r="G18" s="35">
        <v>0.04090313</v>
      </c>
    </row>
    <row r="19" spans="1:7" ht="12">
      <c r="A19" s="21" t="s">
        <v>27</v>
      </c>
      <c r="B19" s="31">
        <v>-0.2012072</v>
      </c>
      <c r="C19" s="16">
        <v>-0.1851475</v>
      </c>
      <c r="D19" s="16">
        <v>-0.1925851</v>
      </c>
      <c r="E19" s="16">
        <v>-0.1710373</v>
      </c>
      <c r="F19" s="27">
        <v>-0.1385405</v>
      </c>
      <c r="G19" s="37">
        <v>-0.1796756</v>
      </c>
    </row>
    <row r="20" spans="1:7" ht="12.75" thickBot="1">
      <c r="A20" s="44" t="s">
        <v>28</v>
      </c>
      <c r="B20" s="45">
        <v>-0.008374681</v>
      </c>
      <c r="C20" s="46">
        <v>-0.004940744</v>
      </c>
      <c r="D20" s="46">
        <v>-0.005897306</v>
      </c>
      <c r="E20" s="46">
        <v>-0.007603882</v>
      </c>
      <c r="F20" s="47">
        <v>-0.01176089</v>
      </c>
      <c r="G20" s="48">
        <v>-0.007217719</v>
      </c>
    </row>
    <row r="21" spans="1:7" ht="12.75" thickTop="1">
      <c r="A21" s="6" t="s">
        <v>29</v>
      </c>
      <c r="B21" s="39">
        <v>-131.351</v>
      </c>
      <c r="C21" s="40">
        <v>4.467305</v>
      </c>
      <c r="D21" s="40">
        <v>102.7443</v>
      </c>
      <c r="E21" s="40">
        <v>67.54274</v>
      </c>
      <c r="F21" s="41">
        <v>-172.2039</v>
      </c>
      <c r="G21" s="43">
        <v>0.004305082</v>
      </c>
    </row>
    <row r="22" spans="1:7" ht="12">
      <c r="A22" s="20" t="s">
        <v>30</v>
      </c>
      <c r="B22" s="29">
        <v>85.33965</v>
      </c>
      <c r="C22" s="14">
        <v>32.42793</v>
      </c>
      <c r="D22" s="14">
        <v>7.736313</v>
      </c>
      <c r="E22" s="14">
        <v>-50.47437</v>
      </c>
      <c r="F22" s="25">
        <v>-76.44456</v>
      </c>
      <c r="G22" s="36">
        <v>0</v>
      </c>
    </row>
    <row r="23" spans="1:7" ht="12">
      <c r="A23" s="20" t="s">
        <v>31</v>
      </c>
      <c r="B23" s="29">
        <v>1.188053</v>
      </c>
      <c r="C23" s="14">
        <v>1.964115</v>
      </c>
      <c r="D23" s="14">
        <v>-2.382563</v>
      </c>
      <c r="E23" s="14">
        <v>0.6546522</v>
      </c>
      <c r="F23" s="25">
        <v>8.496517</v>
      </c>
      <c r="G23" s="35">
        <v>1.360625</v>
      </c>
    </row>
    <row r="24" spans="1:7" ht="12">
      <c r="A24" s="20" t="s">
        <v>32</v>
      </c>
      <c r="B24" s="29">
        <v>-2.300602</v>
      </c>
      <c r="C24" s="14">
        <v>-4.095283</v>
      </c>
      <c r="D24" s="14">
        <v>-2.356464</v>
      </c>
      <c r="E24" s="14">
        <v>-4.668156</v>
      </c>
      <c r="F24" s="25">
        <v>-2.742242</v>
      </c>
      <c r="G24" s="35">
        <v>-3.374159</v>
      </c>
    </row>
    <row r="25" spans="1:7" ht="12">
      <c r="A25" s="20" t="s">
        <v>33</v>
      </c>
      <c r="B25" s="29">
        <v>-0.2722793</v>
      </c>
      <c r="C25" s="14">
        <v>-0.7083076</v>
      </c>
      <c r="D25" s="14">
        <v>-1.306052</v>
      </c>
      <c r="E25" s="14">
        <v>-0.7027712</v>
      </c>
      <c r="F25" s="25">
        <v>-2.387839</v>
      </c>
      <c r="G25" s="35">
        <v>-1.010713</v>
      </c>
    </row>
    <row r="26" spans="1:7" ht="12">
      <c r="A26" s="21" t="s">
        <v>34</v>
      </c>
      <c r="B26" s="31">
        <v>1.854416</v>
      </c>
      <c r="C26" s="16">
        <v>0.9850279</v>
      </c>
      <c r="D26" s="16">
        <v>0.7349972</v>
      </c>
      <c r="E26" s="16">
        <v>0.7015857</v>
      </c>
      <c r="F26" s="27">
        <v>2.024628</v>
      </c>
      <c r="G26" s="37">
        <v>1.121727</v>
      </c>
    </row>
    <row r="27" spans="1:7" ht="12">
      <c r="A27" s="20" t="s">
        <v>35</v>
      </c>
      <c r="B27" s="29">
        <v>-0.07822703</v>
      </c>
      <c r="C27" s="14">
        <v>0.0602817</v>
      </c>
      <c r="D27" s="14">
        <v>0.06849441</v>
      </c>
      <c r="E27" s="14">
        <v>0.5546467</v>
      </c>
      <c r="F27" s="25">
        <v>0.7144717</v>
      </c>
      <c r="G27" s="35">
        <v>0.2480204</v>
      </c>
    </row>
    <row r="28" spans="1:7" ht="12">
      <c r="A28" s="20" t="s">
        <v>36</v>
      </c>
      <c r="B28" s="29">
        <v>-0.1075815</v>
      </c>
      <c r="C28" s="14">
        <v>-0.290376</v>
      </c>
      <c r="D28" s="14">
        <v>-0.06930118</v>
      </c>
      <c r="E28" s="14">
        <v>-0.1736982</v>
      </c>
      <c r="F28" s="25">
        <v>-0.2373384</v>
      </c>
      <c r="G28" s="35">
        <v>-0.1755388</v>
      </c>
    </row>
    <row r="29" spans="1:7" ht="12">
      <c r="A29" s="20" t="s">
        <v>37</v>
      </c>
      <c r="B29" s="29">
        <v>0.08234551</v>
      </c>
      <c r="C29" s="14">
        <v>-0.1176365</v>
      </c>
      <c r="D29" s="14">
        <v>-0.02686415</v>
      </c>
      <c r="E29" s="14">
        <v>0.001797036</v>
      </c>
      <c r="F29" s="25">
        <v>-0.04227385</v>
      </c>
      <c r="G29" s="35">
        <v>-0.02797625</v>
      </c>
    </row>
    <row r="30" spans="1:7" ht="12">
      <c r="A30" s="21" t="s">
        <v>38</v>
      </c>
      <c r="B30" s="31">
        <v>0.1267951</v>
      </c>
      <c r="C30" s="16">
        <v>0.1071593</v>
      </c>
      <c r="D30" s="16">
        <v>0.0801874</v>
      </c>
      <c r="E30" s="16">
        <v>-0.04573554</v>
      </c>
      <c r="F30" s="27">
        <v>0.3489303</v>
      </c>
      <c r="G30" s="37">
        <v>0.09889799</v>
      </c>
    </row>
    <row r="31" spans="1:7" ht="12">
      <c r="A31" s="20" t="s">
        <v>39</v>
      </c>
      <c r="B31" s="29">
        <v>-0.01372851</v>
      </c>
      <c r="C31" s="14">
        <v>-0.003146538</v>
      </c>
      <c r="D31" s="14">
        <v>0.02154002</v>
      </c>
      <c r="E31" s="14">
        <v>0.0215554</v>
      </c>
      <c r="F31" s="25">
        <v>0.044991</v>
      </c>
      <c r="G31" s="35">
        <v>0.01358893</v>
      </c>
    </row>
    <row r="32" spans="1:7" ht="12">
      <c r="A32" s="20" t="s">
        <v>40</v>
      </c>
      <c r="B32" s="29">
        <v>0.03306373</v>
      </c>
      <c r="C32" s="14">
        <v>0.03486958</v>
      </c>
      <c r="D32" s="14">
        <v>0.02538773</v>
      </c>
      <c r="E32" s="14">
        <v>0.01886627</v>
      </c>
      <c r="F32" s="25">
        <v>0.005839589</v>
      </c>
      <c r="G32" s="35">
        <v>0.02460929</v>
      </c>
    </row>
    <row r="33" spans="1:7" ht="12">
      <c r="A33" s="20" t="s">
        <v>41</v>
      </c>
      <c r="B33" s="29">
        <v>0.1506716</v>
      </c>
      <c r="C33" s="14">
        <v>0.1058009</v>
      </c>
      <c r="D33" s="14">
        <v>0.1073041</v>
      </c>
      <c r="E33" s="14">
        <v>0.102019</v>
      </c>
      <c r="F33" s="25">
        <v>0.1235654</v>
      </c>
      <c r="G33" s="35">
        <v>0.1141473</v>
      </c>
    </row>
    <row r="34" spans="1:7" ht="12">
      <c r="A34" s="21" t="s">
        <v>42</v>
      </c>
      <c r="B34" s="31">
        <v>-0.000469527</v>
      </c>
      <c r="C34" s="16">
        <v>-0.002187901</v>
      </c>
      <c r="D34" s="16">
        <v>0.003424772</v>
      </c>
      <c r="E34" s="16">
        <v>0.001062423</v>
      </c>
      <c r="F34" s="27">
        <v>-0.01259982</v>
      </c>
      <c r="G34" s="37">
        <v>-0.001222372</v>
      </c>
    </row>
    <row r="35" spans="1:7" ht="12.75" thickBot="1">
      <c r="A35" s="22" t="s">
        <v>43</v>
      </c>
      <c r="B35" s="32">
        <v>-0.00557269</v>
      </c>
      <c r="C35" s="17">
        <v>-0.002672412</v>
      </c>
      <c r="D35" s="17">
        <v>-0.0009332032</v>
      </c>
      <c r="E35" s="17">
        <v>-0.003017567</v>
      </c>
      <c r="F35" s="28">
        <v>0.008231343</v>
      </c>
      <c r="G35" s="38">
        <v>-0.001309645</v>
      </c>
    </row>
    <row r="36" spans="1:7" ht="12">
      <c r="A36" s="4" t="s">
        <v>44</v>
      </c>
      <c r="B36" s="3">
        <v>22.59827</v>
      </c>
      <c r="C36" s="3">
        <v>22.60132</v>
      </c>
      <c r="D36" s="3">
        <v>22.61658</v>
      </c>
      <c r="E36" s="3">
        <v>22.62573</v>
      </c>
      <c r="F36" s="3">
        <v>22.63794</v>
      </c>
      <c r="G36" s="3"/>
    </row>
    <row r="37" spans="1:6" ht="12">
      <c r="A37" s="4" t="s">
        <v>45</v>
      </c>
      <c r="B37" s="2">
        <v>0.02492269</v>
      </c>
      <c r="C37" s="2">
        <v>0.1556397</v>
      </c>
      <c r="D37" s="2">
        <v>0.189209</v>
      </c>
      <c r="E37" s="2">
        <v>0.2197266</v>
      </c>
      <c r="F37" s="2">
        <v>0.2456665</v>
      </c>
    </row>
    <row r="38" spans="1:7" ht="12">
      <c r="A38" s="4" t="s">
        <v>52</v>
      </c>
      <c r="B38" s="2">
        <v>-0.000177181</v>
      </c>
      <c r="C38" s="2">
        <v>0</v>
      </c>
      <c r="D38" s="2">
        <v>-4.719593E-05</v>
      </c>
      <c r="E38" s="2">
        <v>5.273516E-05</v>
      </c>
      <c r="F38" s="2">
        <v>0.0001680204</v>
      </c>
      <c r="G38" s="2">
        <v>0.0003247845</v>
      </c>
    </row>
    <row r="39" spans="1:7" ht="12.75" thickBot="1">
      <c r="A39" s="4" t="s">
        <v>53</v>
      </c>
      <c r="B39" s="2">
        <v>0.0002248087</v>
      </c>
      <c r="C39" s="2">
        <v>0</v>
      </c>
      <c r="D39" s="2">
        <v>-0.0001746287</v>
      </c>
      <c r="E39" s="2">
        <v>-0.0001145565</v>
      </c>
      <c r="F39" s="2">
        <v>0.0002940311</v>
      </c>
      <c r="G39" s="2">
        <v>0.001162836</v>
      </c>
    </row>
    <row r="40" spans="2:5" ht="12.75" thickBot="1">
      <c r="B40" s="7" t="s">
        <v>46</v>
      </c>
      <c r="C40" s="8">
        <v>-0.003748</v>
      </c>
      <c r="D40" s="18" t="s">
        <v>47</v>
      </c>
      <c r="E40" s="9">
        <v>3.117998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</v>
      </c>
      <c r="D4">
        <v>0.003745</v>
      </c>
      <c r="E4">
        <v>0.003748</v>
      </c>
      <c r="F4">
        <v>0.002074</v>
      </c>
      <c r="G4">
        <v>0.011685</v>
      </c>
    </row>
    <row r="5" spans="1:7" ht="12.75">
      <c r="A5" t="s">
        <v>13</v>
      </c>
      <c r="B5">
        <v>4.266879</v>
      </c>
      <c r="C5">
        <v>1.621391</v>
      </c>
      <c r="D5">
        <v>0.386816</v>
      </c>
      <c r="E5">
        <v>-2.523697</v>
      </c>
      <c r="F5">
        <v>-3.822153</v>
      </c>
      <c r="G5">
        <v>6.328285</v>
      </c>
    </row>
    <row r="6" spans="1:7" ht="12.75">
      <c r="A6" t="s">
        <v>14</v>
      </c>
      <c r="B6" s="50">
        <v>105.3527</v>
      </c>
      <c r="C6" s="50">
        <v>-5.229018</v>
      </c>
      <c r="D6" s="50">
        <v>27.68284</v>
      </c>
      <c r="E6" s="50">
        <v>-30.68056</v>
      </c>
      <c r="F6" s="50">
        <v>-100.1577</v>
      </c>
      <c r="G6" s="50">
        <v>0.01032016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-3.109268</v>
      </c>
      <c r="C8" s="50">
        <v>-0.5978524</v>
      </c>
      <c r="D8" s="50">
        <v>0.3558539</v>
      </c>
      <c r="E8" s="50">
        <v>-0.2066146</v>
      </c>
      <c r="F8" s="50">
        <v>-3.09005</v>
      </c>
      <c r="G8" s="50">
        <v>-0.9713451</v>
      </c>
    </row>
    <row r="9" spans="1:7" ht="12.75">
      <c r="A9" t="s">
        <v>17</v>
      </c>
      <c r="B9" s="50">
        <v>-0.7300971</v>
      </c>
      <c r="C9" s="50">
        <v>-0.9044701</v>
      </c>
      <c r="D9" s="50">
        <v>-0.7485678</v>
      </c>
      <c r="E9" s="50">
        <v>-0.814475</v>
      </c>
      <c r="F9" s="50">
        <v>-2.057576</v>
      </c>
      <c r="G9" s="50">
        <v>-0.9732564</v>
      </c>
    </row>
    <row r="10" spans="1:7" ht="12.75">
      <c r="A10" t="s">
        <v>18</v>
      </c>
      <c r="B10" s="50">
        <v>1.123103</v>
      </c>
      <c r="C10" s="50">
        <v>-0.1674096</v>
      </c>
      <c r="D10" s="50">
        <v>-0.3075026</v>
      </c>
      <c r="E10" s="50">
        <v>0.04137568</v>
      </c>
      <c r="F10" s="50">
        <v>-0.329987</v>
      </c>
      <c r="G10" s="50">
        <v>0.01521833</v>
      </c>
    </row>
    <row r="11" spans="1:7" ht="12.75">
      <c r="A11" t="s">
        <v>19</v>
      </c>
      <c r="B11" s="50">
        <v>2.806523</v>
      </c>
      <c r="C11" s="50">
        <v>1.21901</v>
      </c>
      <c r="D11" s="50">
        <v>1.966698</v>
      </c>
      <c r="E11" s="50">
        <v>0.6327515</v>
      </c>
      <c r="F11" s="50">
        <v>14.24092</v>
      </c>
      <c r="G11" s="50">
        <v>3.221072</v>
      </c>
    </row>
    <row r="12" spans="1:7" ht="12.75">
      <c r="A12" t="s">
        <v>20</v>
      </c>
      <c r="B12" s="50">
        <v>-0.2348348</v>
      </c>
      <c r="C12" s="50">
        <v>-0.5206723</v>
      </c>
      <c r="D12" s="50">
        <v>-0.1625826</v>
      </c>
      <c r="E12" s="50">
        <v>-0.5980423</v>
      </c>
      <c r="F12" s="50">
        <v>-0.5943088</v>
      </c>
      <c r="G12" s="50">
        <v>-0.4214604</v>
      </c>
    </row>
    <row r="13" spans="1:7" ht="12.75">
      <c r="A13" t="s">
        <v>21</v>
      </c>
      <c r="B13" s="50">
        <v>0.02292608</v>
      </c>
      <c r="C13" s="50">
        <v>0.04770918</v>
      </c>
      <c r="D13" s="50">
        <v>0.01809628</v>
      </c>
      <c r="E13" s="50">
        <v>-0.07168331</v>
      </c>
      <c r="F13" s="50">
        <v>-0.1799599</v>
      </c>
      <c r="G13" s="50">
        <v>-0.02200272</v>
      </c>
    </row>
    <row r="14" spans="1:7" ht="12.75">
      <c r="A14" t="s">
        <v>22</v>
      </c>
      <c r="B14" s="50">
        <v>0.05399352</v>
      </c>
      <c r="C14" s="50">
        <v>0.02658419</v>
      </c>
      <c r="D14" s="50">
        <v>0.05119739</v>
      </c>
      <c r="E14" s="50">
        <v>0.1029512</v>
      </c>
      <c r="F14" s="50">
        <v>0.2610692</v>
      </c>
      <c r="G14" s="50">
        <v>0.08605466</v>
      </c>
    </row>
    <row r="15" spans="1:7" ht="12.75">
      <c r="A15" t="s">
        <v>23</v>
      </c>
      <c r="B15" s="50">
        <v>-0.4029356</v>
      </c>
      <c r="C15" s="50">
        <v>-0.1970955</v>
      </c>
      <c r="D15" s="50">
        <v>-0.1105524</v>
      </c>
      <c r="E15" s="50">
        <v>-0.23307</v>
      </c>
      <c r="F15" s="50">
        <v>-0.377718</v>
      </c>
      <c r="G15" s="50">
        <v>-0.2389211</v>
      </c>
    </row>
    <row r="16" spans="1:7" ht="12.75">
      <c r="A16" t="s">
        <v>24</v>
      </c>
      <c r="B16" s="50">
        <v>0.008271988</v>
      </c>
      <c r="C16" s="50">
        <v>-0.04821047</v>
      </c>
      <c r="D16" s="50">
        <v>-0.03458187</v>
      </c>
      <c r="E16" s="50">
        <v>-0.05019602</v>
      </c>
      <c r="F16" s="50">
        <v>-0.0835981</v>
      </c>
      <c r="G16" s="50">
        <v>-0.04190895</v>
      </c>
    </row>
    <row r="17" spans="1:7" ht="12.75">
      <c r="A17" t="s">
        <v>25</v>
      </c>
      <c r="B17" s="50">
        <v>-0.0399913</v>
      </c>
      <c r="C17" s="50">
        <v>-0.06120319</v>
      </c>
      <c r="D17" s="50">
        <v>-0.04210952</v>
      </c>
      <c r="E17" s="50">
        <v>-0.04747324</v>
      </c>
      <c r="F17" s="50">
        <v>-0.05891981</v>
      </c>
      <c r="G17" s="50">
        <v>-0.04992667</v>
      </c>
    </row>
    <row r="18" spans="1:7" ht="12.75">
      <c r="A18" t="s">
        <v>26</v>
      </c>
      <c r="B18" s="50">
        <v>0.007708325</v>
      </c>
      <c r="C18" s="50">
        <v>0.04829703</v>
      </c>
      <c r="D18" s="50">
        <v>0.04197566</v>
      </c>
      <c r="E18" s="50">
        <v>0.05502077</v>
      </c>
      <c r="F18" s="50">
        <v>0.03648352</v>
      </c>
      <c r="G18" s="50">
        <v>0.04090313</v>
      </c>
    </row>
    <row r="19" spans="1:7" ht="12.75">
      <c r="A19" t="s">
        <v>27</v>
      </c>
      <c r="B19" s="50">
        <v>-0.2012072</v>
      </c>
      <c r="C19" s="50">
        <v>-0.1851475</v>
      </c>
      <c r="D19" s="50">
        <v>-0.1925851</v>
      </c>
      <c r="E19" s="50">
        <v>-0.1710373</v>
      </c>
      <c r="F19" s="50">
        <v>-0.1385405</v>
      </c>
      <c r="G19" s="50">
        <v>-0.1796756</v>
      </c>
    </row>
    <row r="20" spans="1:7" ht="12.75">
      <c r="A20" t="s">
        <v>28</v>
      </c>
      <c r="B20" s="50">
        <v>-0.008374681</v>
      </c>
      <c r="C20" s="50">
        <v>-0.004940744</v>
      </c>
      <c r="D20" s="50">
        <v>-0.005897306</v>
      </c>
      <c r="E20" s="50">
        <v>-0.007603882</v>
      </c>
      <c r="F20" s="50">
        <v>-0.01176089</v>
      </c>
      <c r="G20" s="50">
        <v>-0.007217719</v>
      </c>
    </row>
    <row r="21" spans="1:7" ht="12.75">
      <c r="A21" t="s">
        <v>29</v>
      </c>
      <c r="B21" s="50">
        <v>-131.351</v>
      </c>
      <c r="C21" s="50">
        <v>4.467305</v>
      </c>
      <c r="D21" s="50">
        <v>102.7443</v>
      </c>
      <c r="E21" s="50">
        <v>67.54274</v>
      </c>
      <c r="F21" s="50">
        <v>-172.2039</v>
      </c>
      <c r="G21" s="50">
        <v>0.004305082</v>
      </c>
    </row>
    <row r="22" spans="1:7" ht="12.75">
      <c r="A22" t="s">
        <v>30</v>
      </c>
      <c r="B22" s="50">
        <v>85.33965</v>
      </c>
      <c r="C22" s="50">
        <v>32.42793</v>
      </c>
      <c r="D22" s="50">
        <v>7.736313</v>
      </c>
      <c r="E22" s="50">
        <v>-50.47437</v>
      </c>
      <c r="F22" s="50">
        <v>-76.44456</v>
      </c>
      <c r="G22" s="50">
        <v>0</v>
      </c>
    </row>
    <row r="23" spans="1:7" ht="12.75">
      <c r="A23" t="s">
        <v>31</v>
      </c>
      <c r="B23" s="50">
        <v>1.188053</v>
      </c>
      <c r="C23" s="50">
        <v>1.964115</v>
      </c>
      <c r="D23" s="50">
        <v>-2.382563</v>
      </c>
      <c r="E23" s="50">
        <v>0.6546522</v>
      </c>
      <c r="F23" s="50">
        <v>8.496517</v>
      </c>
      <c r="G23" s="50">
        <v>1.360625</v>
      </c>
    </row>
    <row r="24" spans="1:7" ht="12.75">
      <c r="A24" t="s">
        <v>32</v>
      </c>
      <c r="B24" s="50">
        <v>-2.300602</v>
      </c>
      <c r="C24" s="50">
        <v>-4.095283</v>
      </c>
      <c r="D24" s="50">
        <v>-2.356464</v>
      </c>
      <c r="E24" s="50">
        <v>-4.668156</v>
      </c>
      <c r="F24" s="50">
        <v>-2.742242</v>
      </c>
      <c r="G24" s="50">
        <v>-3.374159</v>
      </c>
    </row>
    <row r="25" spans="1:7" ht="12.75">
      <c r="A25" t="s">
        <v>33</v>
      </c>
      <c r="B25" s="50">
        <v>-0.2722793</v>
      </c>
      <c r="C25" s="50">
        <v>-0.7083076</v>
      </c>
      <c r="D25" s="50">
        <v>-1.306052</v>
      </c>
      <c r="E25" s="50">
        <v>-0.7027712</v>
      </c>
      <c r="F25" s="50">
        <v>-2.387839</v>
      </c>
      <c r="G25" s="50">
        <v>-1.010713</v>
      </c>
    </row>
    <row r="26" spans="1:7" ht="12.75">
      <c r="A26" t="s">
        <v>34</v>
      </c>
      <c r="B26" s="50">
        <v>1.854416</v>
      </c>
      <c r="C26" s="50">
        <v>0.9850279</v>
      </c>
      <c r="D26" s="50">
        <v>0.7349972</v>
      </c>
      <c r="E26" s="50">
        <v>0.7015857</v>
      </c>
      <c r="F26" s="50">
        <v>2.024628</v>
      </c>
      <c r="G26" s="50">
        <v>1.121727</v>
      </c>
    </row>
    <row r="27" spans="1:7" ht="12.75">
      <c r="A27" t="s">
        <v>35</v>
      </c>
      <c r="B27" s="50">
        <v>-0.07822703</v>
      </c>
      <c r="C27" s="50">
        <v>0.0602817</v>
      </c>
      <c r="D27" s="50">
        <v>0.06849441</v>
      </c>
      <c r="E27" s="50">
        <v>0.5546467</v>
      </c>
      <c r="F27" s="50">
        <v>0.7144717</v>
      </c>
      <c r="G27" s="50">
        <v>0.2480204</v>
      </c>
    </row>
    <row r="28" spans="1:7" ht="12.75">
      <c r="A28" t="s">
        <v>36</v>
      </c>
      <c r="B28" s="50">
        <v>-0.1075815</v>
      </c>
      <c r="C28" s="50">
        <v>-0.290376</v>
      </c>
      <c r="D28" s="50">
        <v>-0.06930118</v>
      </c>
      <c r="E28" s="50">
        <v>-0.1736982</v>
      </c>
      <c r="F28" s="50">
        <v>-0.2373384</v>
      </c>
      <c r="G28" s="50">
        <v>-0.1755388</v>
      </c>
    </row>
    <row r="29" spans="1:7" ht="12.75">
      <c r="A29" t="s">
        <v>37</v>
      </c>
      <c r="B29" s="50">
        <v>0.08234551</v>
      </c>
      <c r="C29" s="50">
        <v>-0.1176365</v>
      </c>
      <c r="D29" s="50">
        <v>-0.02686415</v>
      </c>
      <c r="E29" s="50">
        <v>0.001797036</v>
      </c>
      <c r="F29" s="50">
        <v>-0.04227385</v>
      </c>
      <c r="G29" s="50">
        <v>-0.02797625</v>
      </c>
    </row>
    <row r="30" spans="1:7" ht="12.75">
      <c r="A30" t="s">
        <v>38</v>
      </c>
      <c r="B30" s="50">
        <v>0.1267951</v>
      </c>
      <c r="C30" s="50">
        <v>0.1071593</v>
      </c>
      <c r="D30" s="50">
        <v>0.0801874</v>
      </c>
      <c r="E30" s="50">
        <v>-0.04573554</v>
      </c>
      <c r="F30" s="50">
        <v>0.3489303</v>
      </c>
      <c r="G30" s="50">
        <v>0.09889799</v>
      </c>
    </row>
    <row r="31" spans="1:7" ht="12.75">
      <c r="A31" t="s">
        <v>39</v>
      </c>
      <c r="B31" s="50">
        <v>-0.01372851</v>
      </c>
      <c r="C31" s="50">
        <v>-0.003146538</v>
      </c>
      <c r="D31" s="50">
        <v>0.02154002</v>
      </c>
      <c r="E31" s="50">
        <v>0.0215554</v>
      </c>
      <c r="F31" s="50">
        <v>0.044991</v>
      </c>
      <c r="G31" s="50">
        <v>0.01358893</v>
      </c>
    </row>
    <row r="32" spans="1:7" ht="12.75">
      <c r="A32" t="s">
        <v>40</v>
      </c>
      <c r="B32" s="50">
        <v>0.03306373</v>
      </c>
      <c r="C32" s="50">
        <v>0.03486958</v>
      </c>
      <c r="D32" s="50">
        <v>0.02538773</v>
      </c>
      <c r="E32" s="50">
        <v>0.01886627</v>
      </c>
      <c r="F32" s="50">
        <v>0.005839589</v>
      </c>
      <c r="G32" s="50">
        <v>0.02460929</v>
      </c>
    </row>
    <row r="33" spans="1:7" ht="12.75">
      <c r="A33" t="s">
        <v>41</v>
      </c>
      <c r="B33" s="50">
        <v>0.1506716</v>
      </c>
      <c r="C33" s="50">
        <v>0.1058009</v>
      </c>
      <c r="D33" s="50">
        <v>0.1073041</v>
      </c>
      <c r="E33" s="50">
        <v>0.102019</v>
      </c>
      <c r="F33" s="50">
        <v>0.1235654</v>
      </c>
      <c r="G33" s="50">
        <v>0.1141473</v>
      </c>
    </row>
    <row r="34" spans="1:7" ht="12.75">
      <c r="A34" t="s">
        <v>42</v>
      </c>
      <c r="B34" s="50">
        <v>-0.000469527</v>
      </c>
      <c r="C34" s="50">
        <v>-0.002187901</v>
      </c>
      <c r="D34" s="50">
        <v>0.003424772</v>
      </c>
      <c r="E34" s="50">
        <v>0.001062423</v>
      </c>
      <c r="F34" s="50">
        <v>-0.01259982</v>
      </c>
      <c r="G34" s="50">
        <v>-0.001222372</v>
      </c>
    </row>
    <row r="35" spans="1:7" ht="12.75">
      <c r="A35" t="s">
        <v>43</v>
      </c>
      <c r="B35" s="50">
        <v>-0.00557269</v>
      </c>
      <c r="C35" s="50">
        <v>-0.002672412</v>
      </c>
      <c r="D35" s="50">
        <v>-0.0009332032</v>
      </c>
      <c r="E35" s="50">
        <v>-0.003017567</v>
      </c>
      <c r="F35" s="50">
        <v>0.008231343</v>
      </c>
      <c r="G35" s="50">
        <v>-0.001309645</v>
      </c>
    </row>
    <row r="36" spans="1:6" ht="12.75">
      <c r="A36" t="s">
        <v>44</v>
      </c>
      <c r="B36" s="50">
        <v>22.59827</v>
      </c>
      <c r="C36" s="50">
        <v>22.60132</v>
      </c>
      <c r="D36" s="50">
        <v>22.61658</v>
      </c>
      <c r="E36" s="50">
        <v>22.62573</v>
      </c>
      <c r="F36" s="50">
        <v>22.63794</v>
      </c>
    </row>
    <row r="37" spans="1:6" ht="12.75">
      <c r="A37" t="s">
        <v>45</v>
      </c>
      <c r="B37" s="50">
        <v>0.02492269</v>
      </c>
      <c r="C37" s="50">
        <v>0.1556397</v>
      </c>
      <c r="D37" s="50">
        <v>0.189209</v>
      </c>
      <c r="E37" s="50">
        <v>0.2197266</v>
      </c>
      <c r="F37" s="50">
        <v>0.2456665</v>
      </c>
    </row>
    <row r="38" spans="1:7" ht="12.75">
      <c r="A38" t="s">
        <v>54</v>
      </c>
      <c r="B38" s="50">
        <v>-0.000177181</v>
      </c>
      <c r="C38" s="50">
        <v>0</v>
      </c>
      <c r="D38" s="50">
        <v>-4.719593E-05</v>
      </c>
      <c r="E38" s="50">
        <v>5.273516E-05</v>
      </c>
      <c r="F38" s="50">
        <v>0.0001680204</v>
      </c>
      <c r="G38" s="50">
        <v>0.0003247845</v>
      </c>
    </row>
    <row r="39" spans="1:7" ht="12.75">
      <c r="A39" t="s">
        <v>55</v>
      </c>
      <c r="B39" s="50">
        <v>0.0002248087</v>
      </c>
      <c r="C39" s="50">
        <v>0</v>
      </c>
      <c r="D39" s="50">
        <v>-0.0001746287</v>
      </c>
      <c r="E39" s="50">
        <v>-0.0001145565</v>
      </c>
      <c r="F39" s="50">
        <v>0.0002940311</v>
      </c>
      <c r="G39" s="50">
        <v>0.001162836</v>
      </c>
    </row>
    <row r="40" spans="2:5" ht="12.75">
      <c r="B40" t="s">
        <v>46</v>
      </c>
      <c r="C40">
        <v>-0.003748</v>
      </c>
      <c r="D40" t="s">
        <v>47</v>
      </c>
      <c r="E40">
        <v>3.117998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-0.0001771810799349179</v>
      </c>
      <c r="C50">
        <f>-0.017/(C7*C7+C22*C22)*(C21*C22+C6*C7)</f>
        <v>8.864610255209975E-06</v>
      </c>
      <c r="D50">
        <f>-0.017/(D7*D7+D22*D22)*(D21*D22+D6*D7)</f>
        <v>-4.7195926303824E-05</v>
      </c>
      <c r="E50">
        <f>-0.017/(E7*E7+E22*E22)*(E21*E22+E6*E7)</f>
        <v>5.273516861856183E-05</v>
      </c>
      <c r="F50">
        <f>-0.017/(F7*F7+F22*F22)*(F21*F22+F6*F7)</f>
        <v>0.00016802038254184166</v>
      </c>
      <c r="G50">
        <f>(B50*B$4+C50*C$4+D50*D$4+E50*E$4+F50*F$4)/SUM(B$4:F$4)</f>
        <v>7.23161580467091E-08</v>
      </c>
    </row>
    <row r="51" spans="1:7" ht="12.75">
      <c r="A51" t="s">
        <v>58</v>
      </c>
      <c r="B51">
        <f>-0.017/(B7*B7+B22*B22)*(B21*B7-B6*B22)</f>
        <v>0.0002248087571348268</v>
      </c>
      <c r="C51">
        <f>-0.017/(C7*C7+C22*C22)*(C21*C7-C6*C22)</f>
        <v>-7.6231645960833235E-06</v>
      </c>
      <c r="D51">
        <f>-0.017/(D7*D7+D22*D22)*(D21*D7-D6*D22)</f>
        <v>-0.0001746287977541789</v>
      </c>
      <c r="E51">
        <f>-0.017/(E7*E7+E22*E22)*(E21*E7-E6*E22)</f>
        <v>-0.00011455648055871342</v>
      </c>
      <c r="F51">
        <f>-0.017/(F7*F7+F22*F22)*(F21*F7-F6*F22)</f>
        <v>0.0002940310544214443</v>
      </c>
      <c r="G51">
        <f>(B51*B$4+C51*C$4+D51*D$4+E51*E$4+F51*F$4)/SUM(B$4:F$4)</f>
        <v>4.689499184253687E-07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10000.033390440436</v>
      </c>
      <c r="C62">
        <f>C7+(2/0.017)*(C8*C50-C23*C51)</f>
        <v>10000.001138005107</v>
      </c>
      <c r="D62">
        <f>D7+(2/0.017)*(D8*D50-D23*D51)</f>
        <v>9999.949075415681</v>
      </c>
      <c r="E62">
        <f>E7+(2/0.017)*(E8*E50-E23*E51)</f>
        <v>10000.007541034853</v>
      </c>
      <c r="F62">
        <f>F7+(2/0.017)*(F8*F50-F23*F51)</f>
        <v>9999.645008089941</v>
      </c>
    </row>
    <row r="63" spans="1:6" ht="12.75">
      <c r="A63" t="s">
        <v>66</v>
      </c>
      <c r="B63">
        <f>B8+(3/0.017)*(B9*B50-B24*B51)</f>
        <v>-2.99517008195578</v>
      </c>
      <c r="C63">
        <f>C8+(3/0.017)*(C9*C50-C24*C51)</f>
        <v>-0.6047765396412704</v>
      </c>
      <c r="D63">
        <f>D8+(3/0.017)*(D9*D50-D24*D51)</f>
        <v>0.2894697015502139</v>
      </c>
      <c r="E63">
        <f>E8+(3/0.017)*(E9*E50-E24*E51)</f>
        <v>-0.3085650115034667</v>
      </c>
      <c r="F63">
        <f>F8+(3/0.017)*(F9*F50-F24*F51)</f>
        <v>-3.008769482333555</v>
      </c>
    </row>
    <row r="64" spans="1:6" ht="12.75">
      <c r="A64" t="s">
        <v>67</v>
      </c>
      <c r="B64">
        <f>B9+(4/0.017)*(B10*B50-B25*B51)</f>
        <v>-0.7625163544450837</v>
      </c>
      <c r="C64">
        <f>C9+(4/0.017)*(C10*C50-C25*C51)</f>
        <v>-0.9060897626532795</v>
      </c>
      <c r="D64">
        <f>D9+(4/0.017)*(D10*D50-D25*D51)</f>
        <v>-0.7988175460039074</v>
      </c>
      <c r="E64">
        <f>E9+(4/0.017)*(E10*E50-E25*E51)</f>
        <v>-0.8329044216114155</v>
      </c>
      <c r="F64">
        <f>F9+(4/0.017)*(F10*F50-F25*F51)</f>
        <v>-1.9054220524741619</v>
      </c>
    </row>
    <row r="65" spans="1:6" ht="12.75">
      <c r="A65" t="s">
        <v>68</v>
      </c>
      <c r="B65">
        <f>B10+(5/0.017)*(B11*B50-B26*B51)</f>
        <v>0.8542348434784934</v>
      </c>
      <c r="C65">
        <f>C10+(5/0.017)*(C11*C50-C26*C51)</f>
        <v>-0.16202281224687123</v>
      </c>
      <c r="D65">
        <f>D10+(5/0.017)*(D11*D50-D26*D51)</f>
        <v>-0.2970521460238795</v>
      </c>
      <c r="E65">
        <f>E10+(5/0.017)*(E11*E50-E26*E51)</f>
        <v>0.07482845813190273</v>
      </c>
      <c r="F65">
        <f>F10+(5/0.017)*(F11*F50-F26*F51)</f>
        <v>0.19867809426370114</v>
      </c>
    </row>
    <row r="66" spans="1:6" ht="12.75">
      <c r="A66" t="s">
        <v>69</v>
      </c>
      <c r="B66">
        <f>B11+(6/0.017)*(B12*B50-B27*B51)</f>
        <v>2.8274151428913936</v>
      </c>
      <c r="C66">
        <f>C11+(6/0.017)*(C12*C50-C27*C51)</f>
        <v>1.2175431695215462</v>
      </c>
      <c r="D66">
        <f>D11+(6/0.017)*(D12*D50-D27*D51)</f>
        <v>1.9736277645455527</v>
      </c>
      <c r="E66">
        <f>E11+(6/0.017)*(E12*E50-E27*E51)</f>
        <v>0.6440457984849313</v>
      </c>
      <c r="F66">
        <f>F11+(6/0.017)*(F12*F50-F27*F51)</f>
        <v>14.13153193203673</v>
      </c>
    </row>
    <row r="67" spans="1:6" ht="12.75">
      <c r="A67" t="s">
        <v>70</v>
      </c>
      <c r="B67">
        <f>B12+(7/0.017)*(B13*B50-B28*B51)</f>
        <v>-0.22654877824421282</v>
      </c>
      <c r="C67">
        <f>C12+(7/0.017)*(C13*C50-C28*C51)</f>
        <v>-0.5214096308997174</v>
      </c>
      <c r="D67">
        <f>D12+(7/0.017)*(D13*D50-D28*D51)</f>
        <v>-0.167917445123835</v>
      </c>
      <c r="E67">
        <f>E12+(7/0.017)*(E13*E50-E28*E51)</f>
        <v>-0.6077922647870347</v>
      </c>
      <c r="F67">
        <f>F12+(7/0.017)*(F13*F50-F28*F51)</f>
        <v>-0.578024358743203</v>
      </c>
    </row>
    <row r="68" spans="1:6" ht="12.75">
      <c r="A68" t="s">
        <v>71</v>
      </c>
      <c r="B68">
        <f>B13+(8/0.017)*(B14*B50-B29*B51)</f>
        <v>0.009712610850907749</v>
      </c>
      <c r="C68">
        <f>C13+(8/0.017)*(C14*C50-C29*C51)</f>
        <v>0.04739807227354978</v>
      </c>
      <c r="D68">
        <f>D13+(8/0.017)*(D14*D50-D29*D51)</f>
        <v>0.014751544723493618</v>
      </c>
      <c r="E68">
        <f>E13+(8/0.017)*(E14*E50-E29*E51)</f>
        <v>-0.06903154011243266</v>
      </c>
      <c r="F68">
        <f>F13+(8/0.017)*(F14*F50-F29*F51)</f>
        <v>-0.15346824280289575</v>
      </c>
    </row>
    <row r="69" spans="1:6" ht="12.75">
      <c r="A69" t="s">
        <v>72</v>
      </c>
      <c r="B69">
        <f>B14+(9/0.017)*(B15*B50-B30*B51)</f>
        <v>0.07669888724670249</v>
      </c>
      <c r="C69">
        <f>C14+(9/0.017)*(C15*C50-C30*C51)</f>
        <v>0.026091687866006352</v>
      </c>
      <c r="D69">
        <f>D14+(9/0.017)*(D15*D50-D30*D51)</f>
        <v>0.06137302938948817</v>
      </c>
      <c r="E69">
        <f>E14+(9/0.017)*(E15*E50-E30*E51)</f>
        <v>0.09367045916241035</v>
      </c>
      <c r="F69">
        <f>F14+(9/0.017)*(F15*F50-F30*F51)</f>
        <v>0.1731547292980134</v>
      </c>
    </row>
    <row r="70" spans="1:6" ht="12.75">
      <c r="A70" t="s">
        <v>73</v>
      </c>
      <c r="B70">
        <f>B15+(10/0.017)*(B16*B50-B31*B51)</f>
        <v>-0.40198227676272685</v>
      </c>
      <c r="C70">
        <f>C15+(10/0.017)*(C16*C50-C31*C51)</f>
        <v>-0.19736100211991314</v>
      </c>
      <c r="D70">
        <f>D15+(10/0.017)*(D16*D50-D31*D51)</f>
        <v>-0.107379675774018</v>
      </c>
      <c r="E70">
        <f>E15+(10/0.017)*(E16*E50-E31*E51)</f>
        <v>-0.2331745793044973</v>
      </c>
      <c r="F70">
        <f>F15+(10/0.017)*(F16*F50-F31*F51)</f>
        <v>-0.39376207994779194</v>
      </c>
    </row>
    <row r="71" spans="1:6" ht="12.75">
      <c r="A71" t="s">
        <v>74</v>
      </c>
      <c r="B71">
        <f>B16+(11/0.017)*(B17*B50-B32*B51)</f>
        <v>0.008047255201121043</v>
      </c>
      <c r="C71">
        <f>C16+(11/0.017)*(C17*C50-C32*C51)</f>
        <v>-0.048389527921051875</v>
      </c>
      <c r="D71">
        <f>D16+(11/0.017)*(D17*D50-D32*D51)</f>
        <v>-0.030427217513388935</v>
      </c>
      <c r="E71">
        <f>E16+(11/0.017)*(E17*E50-E32*E51)</f>
        <v>-0.05041747965069348</v>
      </c>
      <c r="F71">
        <f>F16+(11/0.017)*(F17*F50-F32*F51)</f>
        <v>-0.09111482028188561</v>
      </c>
    </row>
    <row r="72" spans="1:6" ht="12.75">
      <c r="A72" t="s">
        <v>75</v>
      </c>
      <c r="B72">
        <f>B17+(12/0.017)*(B18*B50-B33*B51)</f>
        <v>-0.06486522786788596</v>
      </c>
      <c r="C72">
        <f>C17+(12/0.017)*(C18*C50-C33*C51)</f>
        <v>-0.06033165680761322</v>
      </c>
      <c r="D72">
        <f>D17+(12/0.017)*(D18*D50-D33*D51)</f>
        <v>-0.030280833537990715</v>
      </c>
      <c r="E72">
        <f>E17+(12/0.017)*(E18*E50-E33*E51)</f>
        <v>-0.03717549846569942</v>
      </c>
      <c r="F72">
        <f>F17+(12/0.017)*(F18*F50-F33*F51)</f>
        <v>-0.08023893225774208</v>
      </c>
    </row>
    <row r="73" spans="1:6" ht="12.75">
      <c r="A73" t="s">
        <v>76</v>
      </c>
      <c r="B73">
        <f>B18+(13/0.017)*(B19*B50-B34*B51)</f>
        <v>0.03505089064611173</v>
      </c>
      <c r="C73">
        <f>C18+(13/0.017)*(C19*C50-C34*C51)</f>
        <v>0.04702919417431162</v>
      </c>
      <c r="D73">
        <f>D18+(13/0.017)*(D19*D50-D34*D51)</f>
        <v>0.04938359223816692</v>
      </c>
      <c r="E73">
        <f>E18+(13/0.017)*(E19*E50-E34*E51)</f>
        <v>0.04821643738790318</v>
      </c>
      <c r="F73">
        <f>F18+(13/0.017)*(F19*F50-F34*F51)</f>
        <v>0.02151601630491594</v>
      </c>
    </row>
    <row r="74" spans="1:6" ht="12.75">
      <c r="A74" t="s">
        <v>77</v>
      </c>
      <c r="B74">
        <f>B19+(14/0.017)*(B20*B50-B35*B51)</f>
        <v>-0.19895350920524507</v>
      </c>
      <c r="C74">
        <f>C19+(14/0.017)*(C20*C50-C35*C51)</f>
        <v>-0.18520034588768555</v>
      </c>
      <c r="D74">
        <f>D19+(14/0.017)*(D20*D50-D35*D51)</f>
        <v>-0.19249009380406645</v>
      </c>
      <c r="E74">
        <f>E19+(14/0.017)*(E20*E50-E35*E51)</f>
        <v>-0.17165220788042004</v>
      </c>
      <c r="F74">
        <f>F19+(14/0.017)*(F20*F50-F35*F51)</f>
        <v>-0.1421610150457635</v>
      </c>
    </row>
    <row r="75" spans="1:6" ht="12.75">
      <c r="A75" t="s">
        <v>78</v>
      </c>
      <c r="B75" s="50">
        <f>B20</f>
        <v>-0.008374681</v>
      </c>
      <c r="C75" s="50">
        <f>C20</f>
        <v>-0.004940744</v>
      </c>
      <c r="D75" s="50">
        <f>D20</f>
        <v>-0.005897306</v>
      </c>
      <c r="E75" s="50">
        <f>E20</f>
        <v>-0.007603882</v>
      </c>
      <c r="F75" s="50">
        <f>F20</f>
        <v>-0.01176089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85.23265103667777</v>
      </c>
      <c r="C82">
        <f>C22+(2/0.017)*(C8*C51+C23*C50)</f>
        <v>32.430514546025975</v>
      </c>
      <c r="D82">
        <f>D22+(2/0.017)*(D8*D51+D23*D50)</f>
        <v>7.742231226944598</v>
      </c>
      <c r="E82">
        <f>E22+(2/0.017)*(E8*E51+E23*E50)</f>
        <v>-50.467523854639815</v>
      </c>
      <c r="F82">
        <f>F22+(2/0.017)*(F8*F51+F23*F50)</f>
        <v>-76.38349913212961</v>
      </c>
    </row>
    <row r="83" spans="1:6" ht="12.75">
      <c r="A83" t="s">
        <v>81</v>
      </c>
      <c r="B83">
        <f>B23+(3/0.017)*(B9*B51+B24*B50)</f>
        <v>1.2310219868038277</v>
      </c>
      <c r="C83">
        <f>C23+(3/0.017)*(C9*C51+C24*C50)</f>
        <v>1.9589253241349558</v>
      </c>
      <c r="D83">
        <f>D23+(3/0.017)*(D9*D51+D24*D50)</f>
        <v>-2.339868235958864</v>
      </c>
      <c r="E83">
        <f>E23+(3/0.017)*(E9*E51+E24*E50)</f>
        <v>0.6276746815950542</v>
      </c>
      <c r="F83">
        <f>F23+(3/0.017)*(F9*F51+F24*F50)</f>
        <v>8.308444566348019</v>
      </c>
    </row>
    <row r="84" spans="1:6" ht="12.75">
      <c r="A84" t="s">
        <v>82</v>
      </c>
      <c r="B84">
        <f>B24+(4/0.017)*(B10*B51+B25*B50)</f>
        <v>-2.229842910592396</v>
      </c>
      <c r="C84">
        <f>C24+(4/0.017)*(C10*C51+C25*C50)</f>
        <v>-4.0964601011480095</v>
      </c>
      <c r="D84">
        <f>D24+(4/0.017)*(D10*D51+D25*D50)</f>
        <v>-2.3293253780505303</v>
      </c>
      <c r="E84">
        <f>E24+(4/0.017)*(E10*E51+E25*E50)</f>
        <v>-4.677991437650304</v>
      </c>
      <c r="F84">
        <f>F24+(4/0.017)*(F10*F51+F25*F50)</f>
        <v>-2.8594730700667523</v>
      </c>
    </row>
    <row r="85" spans="1:6" ht="12.75">
      <c r="A85" t="s">
        <v>83</v>
      </c>
      <c r="B85">
        <f>B25+(5/0.017)*(B11*B51+B26*B50)</f>
        <v>-0.18334885353773095</v>
      </c>
      <c r="C85">
        <f>C25+(5/0.017)*(C11*C51+C26*C50)</f>
        <v>-0.7084725486618423</v>
      </c>
      <c r="D85">
        <f>D25+(5/0.017)*(D11*D51+D26*D50)</f>
        <v>-1.4172669944030192</v>
      </c>
      <c r="E85">
        <f>E25+(5/0.017)*(E11*E51+E26*E50)</f>
        <v>-0.7132087131524633</v>
      </c>
      <c r="F85">
        <f>F25+(5/0.017)*(F11*F51+F26*F50)</f>
        <v>-1.0562356192363653</v>
      </c>
    </row>
    <row r="86" spans="1:6" ht="12.75">
      <c r="A86" t="s">
        <v>84</v>
      </c>
      <c r="B86">
        <f>B26+(6/0.017)*(B12*B51+B27*B50)</f>
        <v>1.8406750929889986</v>
      </c>
      <c r="C86">
        <f>C26+(6/0.017)*(C12*C51+C27*C50)</f>
        <v>0.9866173862657209</v>
      </c>
      <c r="D86">
        <f>D26+(6/0.017)*(D12*D51+D27*D50)</f>
        <v>0.7438768282989993</v>
      </c>
      <c r="E86">
        <f>E26+(6/0.017)*(E12*E51+E27*E50)</f>
        <v>0.7360888794216942</v>
      </c>
      <c r="F86">
        <f>F26+(6/0.017)*(F12*F51+F27*F50)</f>
        <v>2.0053223171411916</v>
      </c>
    </row>
    <row r="87" spans="1:6" ht="12.75">
      <c r="A87" t="s">
        <v>85</v>
      </c>
      <c r="B87">
        <f>B27+(7/0.017)*(B13*B51+B28*B50)</f>
        <v>-0.06825598709926213</v>
      </c>
      <c r="C87">
        <f>C27+(7/0.017)*(C13*C51+C28*C50)</f>
        <v>0.05907203205909076</v>
      </c>
      <c r="D87">
        <f>D27+(7/0.017)*(D13*D51+D28*D50)</f>
        <v>0.0685399519027515</v>
      </c>
      <c r="E87">
        <f>E27+(7/0.017)*(E13*E51+E28*E50)</f>
        <v>0.5542562580528595</v>
      </c>
      <c r="F87">
        <f>F27+(7/0.017)*(F13*F51+F28*F50)</f>
        <v>0.6762634402721692</v>
      </c>
    </row>
    <row r="88" spans="1:6" ht="12.75">
      <c r="A88" t="s">
        <v>86</v>
      </c>
      <c r="B88">
        <f>B28+(8/0.017)*(B14*B51+B29*B50)</f>
        <v>-0.10873531188943866</v>
      </c>
      <c r="C88">
        <f>C28+(8/0.017)*(C14*C51+C29*C50)</f>
        <v>-0.2909620975907344</v>
      </c>
      <c r="D88">
        <f>D28+(8/0.017)*(D14*D51+D29*D50)</f>
        <v>-0.07291184363305268</v>
      </c>
      <c r="E88">
        <f>E28+(8/0.017)*(E14*E51+E29*E50)</f>
        <v>-0.17920359300932828</v>
      </c>
      <c r="F88">
        <f>F28+(8/0.017)*(F14*F51+F29*F50)</f>
        <v>-0.20455741943320166</v>
      </c>
    </row>
    <row r="89" spans="1:6" ht="12.75">
      <c r="A89" t="s">
        <v>87</v>
      </c>
      <c r="B89">
        <f>B29+(9/0.017)*(B15*B51+B30*B50)</f>
        <v>0.022495963075971494</v>
      </c>
      <c r="C89">
        <f>C29+(9/0.017)*(C15*C51+C30*C50)</f>
        <v>-0.116338161658452</v>
      </c>
      <c r="D89">
        <f>D29+(9/0.017)*(D15*D51+D30*D50)</f>
        <v>-0.01864708960473562</v>
      </c>
      <c r="E89">
        <f>E29+(9/0.017)*(E15*E51+E30*E50)</f>
        <v>0.014655287034736777</v>
      </c>
      <c r="F89">
        <f>F29+(9/0.017)*(F15*F51+F30*F50)</f>
        <v>-0.07003271905574562</v>
      </c>
    </row>
    <row r="90" spans="1:6" ht="12.75">
      <c r="A90" t="s">
        <v>88</v>
      </c>
      <c r="B90">
        <f>B30+(10/0.017)*(B16*B51+B31*B50)</f>
        <v>0.1293198338641244</v>
      </c>
      <c r="C90">
        <f>C30+(10/0.017)*(C16*C51+C31*C50)</f>
        <v>0.1073590785382596</v>
      </c>
      <c r="D90">
        <f>D30+(10/0.017)*(D16*D51+D31*D50)</f>
        <v>0.08314174657981672</v>
      </c>
      <c r="E90">
        <f>E30+(10/0.017)*(E16*E51+E31*E50)</f>
        <v>-0.04168435938653215</v>
      </c>
      <c r="F90">
        <f>F30+(10/0.017)*(F16*F51+F31*F50)</f>
        <v>0.3389179279648886</v>
      </c>
    </row>
    <row r="91" spans="1:6" ht="12.75">
      <c r="A91" t="s">
        <v>89</v>
      </c>
      <c r="B91">
        <f>B31+(11/0.017)*(B17*B51+B32*B50)</f>
        <v>-0.02333646765941811</v>
      </c>
      <c r="C91">
        <f>C31+(11/0.017)*(C17*C51+C32*C50)</f>
        <v>-0.0026446356762340893</v>
      </c>
      <c r="D91">
        <f>D31+(11/0.017)*(D17*D51+D32*D50)</f>
        <v>0.025522885387796814</v>
      </c>
      <c r="E91">
        <f>E31+(11/0.017)*(E17*E51+E32*E50)</f>
        <v>0.025718112674852762</v>
      </c>
      <c r="F91">
        <f>F31+(11/0.017)*(F17*F51+F32*F50)</f>
        <v>0.03441606336985975</v>
      </c>
    </row>
    <row r="92" spans="1:6" ht="12.75">
      <c r="A92" t="s">
        <v>90</v>
      </c>
      <c r="B92">
        <f>B32+(12/0.017)*(B18*B51+B33*B50)</f>
        <v>0.015442606818343065</v>
      </c>
      <c r="C92">
        <f>C32+(12/0.017)*(C18*C51+C33*C50)</f>
        <v>0.03527172649455892</v>
      </c>
      <c r="D92">
        <f>D32+(12/0.017)*(D18*D51+D33*D50)</f>
        <v>0.016638688515456704</v>
      </c>
      <c r="E92">
        <f>E32+(12/0.017)*(E18*E51+E33*E50)</f>
        <v>0.018214742987152907</v>
      </c>
      <c r="F92">
        <f>F32+(12/0.017)*(F18*F51+F33*F50)</f>
        <v>0.02806697273991167</v>
      </c>
    </row>
    <row r="93" spans="1:6" ht="12.75">
      <c r="A93" t="s">
        <v>91</v>
      </c>
      <c r="B93">
        <f>B33+(13/0.017)*(B19*B51+B34*B50)</f>
        <v>0.11614516821473064</v>
      </c>
      <c r="C93">
        <f>C33+(13/0.017)*(C19*C51+C34*C50)</f>
        <v>0.10686538204154986</v>
      </c>
      <c r="D93">
        <f>D33+(13/0.017)*(D19*D51+D34*D50)</f>
        <v>0.13289824702875505</v>
      </c>
      <c r="E93">
        <f>E33+(13/0.017)*(E19*E51+E34*E50)</f>
        <v>0.11704505626165193</v>
      </c>
      <c r="F93">
        <f>F33+(13/0.017)*(F19*F51+F34*F50)</f>
        <v>0.0907960431571399</v>
      </c>
    </row>
    <row r="94" spans="1:6" ht="12.75">
      <c r="A94" t="s">
        <v>92</v>
      </c>
      <c r="B94">
        <f>B34+(14/0.017)*(B20*B51+B35*B50)</f>
        <v>-0.0012068546191384606</v>
      </c>
      <c r="C94">
        <f>C34+(14/0.017)*(C20*C51+C35*C50)</f>
        <v>-0.002176392823832429</v>
      </c>
      <c r="D94">
        <f>D34+(14/0.017)*(D20*D51+D35*D50)</f>
        <v>0.0043091461086535755</v>
      </c>
      <c r="E94">
        <f>E34+(14/0.017)*(E20*E51+E35*E50)</f>
        <v>0.0016487282225396004</v>
      </c>
      <c r="F94">
        <f>F34+(14/0.017)*(F20*F51+F35*F50)</f>
        <v>-0.014308671107716536</v>
      </c>
    </row>
    <row r="95" spans="1:6" ht="12.75">
      <c r="A95" t="s">
        <v>93</v>
      </c>
      <c r="B95" s="50">
        <f>B35</f>
        <v>-0.00557269</v>
      </c>
      <c r="C95" s="50">
        <f>C35</f>
        <v>-0.002672412</v>
      </c>
      <c r="D95" s="50">
        <f>D35</f>
        <v>-0.0009332032</v>
      </c>
      <c r="E95" s="50">
        <f>E35</f>
        <v>-0.003017567</v>
      </c>
      <c r="F95" s="50">
        <f>F35</f>
        <v>0.008231343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-2.995160080984352</v>
      </c>
      <c r="C103">
        <f>C63*10000/C62</f>
        <v>-0.6047764708173992</v>
      </c>
      <c r="D103">
        <f>D63*10000/D62</f>
        <v>0.28947117567014324</v>
      </c>
      <c r="E103">
        <f>E63*10000/E62</f>
        <v>-0.3085647788136916</v>
      </c>
      <c r="F103">
        <f>F63*10000/F62</f>
        <v>-3.0088762950078647</v>
      </c>
      <c r="G103">
        <f>AVERAGE(C103:E103)</f>
        <v>-0.20795669132031583</v>
      </c>
      <c r="H103">
        <f>STDEV(C103:E103)</f>
        <v>0.4555339765197907</v>
      </c>
      <c r="I103">
        <f>(B103*B4+C103*C4+D103*D4+E103*E4+F103*F4)/SUM(B4:F4)</f>
        <v>-0.9861891280902991</v>
      </c>
      <c r="K103">
        <f>(LN(H103)+LN(H123))/2-LN(K114*K115^3)</f>
        <v>-3.877306574883605</v>
      </c>
    </row>
    <row r="104" spans="1:11" ht="12.75">
      <c r="A104" t="s">
        <v>67</v>
      </c>
      <c r="B104">
        <f>B64*10000/B62</f>
        <v>-0.7625138083778937</v>
      </c>
      <c r="C104">
        <f>C64*10000/C62</f>
        <v>-0.9060896595398135</v>
      </c>
      <c r="D104">
        <f>D64*10000/D62</f>
        <v>-0.798821613969771</v>
      </c>
      <c r="E104">
        <f>E64*10000/E62</f>
        <v>-0.8329037935157618</v>
      </c>
      <c r="F104">
        <f>F64*10000/F62</f>
        <v>-1.9054896958168333</v>
      </c>
      <c r="G104">
        <f>AVERAGE(C104:E104)</f>
        <v>-0.8459383556751154</v>
      </c>
      <c r="H104">
        <f>STDEV(C104:E104)</f>
        <v>0.05480906182483816</v>
      </c>
      <c r="I104">
        <f>(B104*B4+C104*C4+D104*D4+E104*E4+F104*F4)/SUM(B4:F4)</f>
        <v>-0.9748436440092787</v>
      </c>
      <c r="K104">
        <f>(LN(H104)+LN(H124))/2-LN(K114*K115^4)</f>
        <v>-4.638459401658784</v>
      </c>
    </row>
    <row r="105" spans="1:11" ht="12.75">
      <c r="A105" t="s">
        <v>68</v>
      </c>
      <c r="B105">
        <f>B65*10000/B62</f>
        <v>0.8542319911602514</v>
      </c>
      <c r="C105">
        <f>C65*10000/C62</f>
        <v>-0.16202279380859455</v>
      </c>
      <c r="D105">
        <f>D65*10000/D62</f>
        <v>-0.2970536587572888</v>
      </c>
      <c r="E105">
        <f>E65*10000/E62</f>
        <v>0.0748284017035442</v>
      </c>
      <c r="F105">
        <f>F65*10000/F62</f>
        <v>0.19868514742569965</v>
      </c>
      <c r="G105">
        <f>AVERAGE(C105:E105)</f>
        <v>-0.1280826836207797</v>
      </c>
      <c r="H105">
        <f>STDEV(C105:E105)</f>
        <v>0.18824987392510895</v>
      </c>
      <c r="I105">
        <f>(B105*B4+C105*C4+D105*D4+E105*E4+F105*F4)/SUM(B4:F4)</f>
        <v>0.05827941400799836</v>
      </c>
      <c r="K105">
        <f>(LN(H105)+LN(H125))/2-LN(K114*K115^5)</f>
        <v>-3.9793248215710486</v>
      </c>
    </row>
    <row r="106" spans="1:11" ht="12.75">
      <c r="A106" t="s">
        <v>69</v>
      </c>
      <c r="B106">
        <f>B66*10000/B62</f>
        <v>2.8274057020592256</v>
      </c>
      <c r="C106">
        <f>C66*10000/C62</f>
        <v>1.2175430309645274</v>
      </c>
      <c r="D106">
        <f>D66*10000/D62</f>
        <v>1.9736378152140863</v>
      </c>
      <c r="E106">
        <f>E66*10000/E62</f>
        <v>0.6440453128081162</v>
      </c>
      <c r="F106">
        <f>F66*10000/F62</f>
        <v>14.132033607797075</v>
      </c>
      <c r="G106">
        <f>AVERAGE(C106:E106)</f>
        <v>1.2784087196622431</v>
      </c>
      <c r="H106">
        <f>STDEV(C106:E106)</f>
        <v>0.6668826955762372</v>
      </c>
      <c r="I106">
        <f>(B106*B4+C106*C4+D106*D4+E106*E4+F106*F4)/SUM(B4:F4)</f>
        <v>3.214251481738811</v>
      </c>
      <c r="K106">
        <f>(LN(H106)+LN(H126))/2-LN(K114*K115^6)</f>
        <v>-3.281575802507547</v>
      </c>
    </row>
    <row r="107" spans="1:11" ht="12.75">
      <c r="A107" t="s">
        <v>70</v>
      </c>
      <c r="B107">
        <f>B67*10000/B62</f>
        <v>-0.22654802179039008</v>
      </c>
      <c r="C107">
        <f>C67*10000/C62</f>
        <v>-0.5214095715630418</v>
      </c>
      <c r="D107">
        <f>D67*10000/D62</f>
        <v>-0.16791830024079893</v>
      </c>
      <c r="E107">
        <f>E67*10000/E62</f>
        <v>-0.6077918064491152</v>
      </c>
      <c r="F107">
        <f>F67*10000/F62</f>
        <v>-0.5780448788687679</v>
      </c>
      <c r="G107">
        <f>AVERAGE(C107:E107)</f>
        <v>-0.43237322608431866</v>
      </c>
      <c r="H107">
        <f>STDEV(C107:E107)</f>
        <v>0.23306174820882627</v>
      </c>
      <c r="I107">
        <f>(B107*B4+C107*C4+D107*D4+E107*E4+F107*F4)/SUM(B4:F4)</f>
        <v>-0.42189350667299824</v>
      </c>
      <c r="K107">
        <f>(LN(H107)+LN(H127))/2-LN(K114*K115^7)</f>
        <v>-2.87232448295432</v>
      </c>
    </row>
    <row r="108" spans="1:9" ht="12.75">
      <c r="A108" t="s">
        <v>71</v>
      </c>
      <c r="B108">
        <f>B68*10000/B62</f>
        <v>0.009712578420180626</v>
      </c>
      <c r="C108">
        <f>C68*10000/C62</f>
        <v>0.04739806687962556</v>
      </c>
      <c r="D108">
        <f>D68*10000/D62</f>
        <v>0.014751619845504483</v>
      </c>
      <c r="E108">
        <f>E68*10000/E62</f>
        <v>-0.06903148805554693</v>
      </c>
      <c r="F108">
        <f>F68*10000/F62</f>
        <v>-0.15347369099476674</v>
      </c>
      <c r="G108">
        <f>AVERAGE(C108:E108)</f>
        <v>-0.002293933776805627</v>
      </c>
      <c r="H108">
        <f>STDEV(C108:E108)</f>
        <v>0.060057251762954275</v>
      </c>
      <c r="I108">
        <f>(B108*B4+C108*C4+D108*D4+E108*E4+F108*F4)/SUM(B4:F4)</f>
        <v>-0.020665993873785326</v>
      </c>
    </row>
    <row r="109" spans="1:9" ht="12.75">
      <c r="A109" t="s">
        <v>72</v>
      </c>
      <c r="B109">
        <f>B69*10000/B62</f>
        <v>0.076698631146595</v>
      </c>
      <c r="C109">
        <f>C69*10000/C62</f>
        <v>0.026091684896759282</v>
      </c>
      <c r="D109">
        <f>D69*10000/D62</f>
        <v>0.06137334193068077</v>
      </c>
      <c r="E109">
        <f>E69*10000/E62</f>
        <v>0.0936703885252439</v>
      </c>
      <c r="F109">
        <f>F69*10000/F62</f>
        <v>0.17316087636903837</v>
      </c>
      <c r="G109">
        <f>AVERAGE(C109:E109)</f>
        <v>0.060378471784227984</v>
      </c>
      <c r="H109">
        <f>STDEV(C109:E109)</f>
        <v>0.03380033462826762</v>
      </c>
      <c r="I109">
        <f>(B109*B4+C109*C4+D109*D4+E109*E4+F109*F4)/SUM(B4:F4)</f>
        <v>0.07775770749235904</v>
      </c>
    </row>
    <row r="110" spans="1:11" ht="12.75">
      <c r="A110" t="s">
        <v>73</v>
      </c>
      <c r="B110">
        <f>B70*10000/B62</f>
        <v>-0.4019809345306818</v>
      </c>
      <c r="C110">
        <f>C70*10000/C62</f>
        <v>-0.19736097966013286</v>
      </c>
      <c r="D110">
        <f>D70*10000/D62</f>
        <v>-0.10738022260333802</v>
      </c>
      <c r="E110">
        <f>E70*10000/E62</f>
        <v>-0.233174403466867</v>
      </c>
      <c r="F110">
        <f>F70*10000/F62</f>
        <v>-0.39377605867931254</v>
      </c>
      <c r="G110">
        <f>AVERAGE(C110:E110)</f>
        <v>-0.17930520191011265</v>
      </c>
      <c r="H110">
        <f>STDEV(C110:E110)</f>
        <v>0.06481166806524993</v>
      </c>
      <c r="I110">
        <f>(B110*B4+C110*C4+D110*D4+E110*E4+F110*F4)/SUM(B4:F4)</f>
        <v>-0.240246461844076</v>
      </c>
      <c r="K110">
        <f>EXP(AVERAGE(K103:K107))</f>
        <v>0.02399767767842425</v>
      </c>
    </row>
    <row r="111" spans="1:9" ht="12.75">
      <c r="A111" t="s">
        <v>74</v>
      </c>
      <c r="B111">
        <f>B71*10000/B62</f>
        <v>0.008047228331071216</v>
      </c>
      <c r="C111">
        <f>C71*10000/C62</f>
        <v>-0.04838952241429951</v>
      </c>
      <c r="D111">
        <f>D71*10000/D62</f>
        <v>-0.030427372463518395</v>
      </c>
      <c r="E111">
        <f>E71*10000/E62</f>
        <v>-0.05041744163072503</v>
      </c>
      <c r="F111">
        <f>F71*10000/F62</f>
        <v>-0.09111805489912056</v>
      </c>
      <c r="G111">
        <f>AVERAGE(C111:E111)</f>
        <v>-0.043078112169514314</v>
      </c>
      <c r="H111">
        <f>STDEV(C111:E111)</f>
        <v>0.011002682646460966</v>
      </c>
      <c r="I111">
        <f>(B111*B4+C111*C4+D111*D4+E111*E4+F111*F4)/SUM(B4:F4)</f>
        <v>-0.04204066076006068</v>
      </c>
    </row>
    <row r="112" spans="1:9" ht="12.75">
      <c r="A112" t="s">
        <v>75</v>
      </c>
      <c r="B112">
        <f>B72*10000/B62</f>
        <v>-0.0648650112807564</v>
      </c>
      <c r="C112">
        <f>C72*10000/C62</f>
        <v>-0.06033164994184064</v>
      </c>
      <c r="D112">
        <f>D72*10000/D62</f>
        <v>-0.03028098774266207</v>
      </c>
      <c r="E112">
        <f>E72*10000/E62</f>
        <v>-0.0371754704315476</v>
      </c>
      <c r="F112">
        <f>F72*10000/F62</f>
        <v>-0.0802417807760445</v>
      </c>
      <c r="G112">
        <f>AVERAGE(C112:E112)</f>
        <v>-0.04259603603868344</v>
      </c>
      <c r="H112">
        <f>STDEV(C112:E112)</f>
        <v>0.015741584204845213</v>
      </c>
      <c r="I112">
        <f>(B112*B4+C112*C4+D112*D4+E112*E4+F112*F4)/SUM(B4:F4)</f>
        <v>-0.050849336998480564</v>
      </c>
    </row>
    <row r="113" spans="1:9" ht="12.75">
      <c r="A113" t="s">
        <v>76</v>
      </c>
      <c r="B113">
        <f>B73*10000/B62</f>
        <v>0.035050773610034884</v>
      </c>
      <c r="C113">
        <f>C73*10000/C62</f>
        <v>0.04702918882236591</v>
      </c>
      <c r="D113">
        <f>D73*10000/D62</f>
        <v>0.04938384372333829</v>
      </c>
      <c r="E113">
        <f>E73*10000/E62</f>
        <v>0.048216401027747116</v>
      </c>
      <c r="F113">
        <f>F73*10000/F62</f>
        <v>0.021516780133203718</v>
      </c>
      <c r="G113">
        <f>AVERAGE(C113:E113)</f>
        <v>0.04820981119115044</v>
      </c>
      <c r="H113">
        <f>STDEV(C113:E113)</f>
        <v>0.0011773412823510743</v>
      </c>
      <c r="I113">
        <f>(B113*B4+C113*C4+D113*D4+E113*E4+F113*F4)/SUM(B4:F4)</f>
        <v>0.042743238072025534</v>
      </c>
    </row>
    <row r="114" spans="1:11" ht="12.75">
      <c r="A114" t="s">
        <v>77</v>
      </c>
      <c r="B114">
        <f>B74*10000/B62</f>
        <v>-0.19895284489293336</v>
      </c>
      <c r="C114">
        <f>C74*10000/C62</f>
        <v>-0.185200324811794</v>
      </c>
      <c r="D114">
        <f>D74*10000/D62</f>
        <v>-0.1924910740568596</v>
      </c>
      <c r="E114">
        <f>E74*10000/E62</f>
        <v>-0.17165207843698943</v>
      </c>
      <c r="F114">
        <f>F74*10000/F62</f>
        <v>-0.14216606182594682</v>
      </c>
      <c r="G114">
        <f>AVERAGE(C114:E114)</f>
        <v>-0.18311449243521435</v>
      </c>
      <c r="H114">
        <f>STDEV(C114:E114)</f>
        <v>0.01057492114101252</v>
      </c>
      <c r="I114">
        <f>(B114*B4+C114*C4+D114*D4+E114*E4+F114*F4)/SUM(B4:F4)</f>
        <v>-0.17996610659843446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-0.00837465303666466</v>
      </c>
      <c r="C115">
        <f>C75*10000/C62</f>
        <v>-0.004940743437740873</v>
      </c>
      <c r="D115">
        <f>D75*10000/D62</f>
        <v>-0.005897336031938601</v>
      </c>
      <c r="E115">
        <f>E75*10000/E62</f>
        <v>-0.007603876265890407</v>
      </c>
      <c r="F115">
        <f>F75*10000/F62</f>
        <v>-0.01176130751690202</v>
      </c>
      <c r="G115">
        <f>AVERAGE(C115:E115)</f>
        <v>-0.006147318578523293</v>
      </c>
      <c r="H115">
        <f>STDEV(C115:E115)</f>
        <v>0.0013490506181347234</v>
      </c>
      <c r="I115">
        <f>(B115*B4+C115*C4+D115*D4+E115*E4+F115*F4)/SUM(B4:F4)</f>
        <v>-0.007218286282925784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85.23236644205228</v>
      </c>
      <c r="C122">
        <f>C82*10000/C62</f>
        <v>32.430510855417275</v>
      </c>
      <c r="D122">
        <f>D82*10000/D62</f>
        <v>7.742270654136072</v>
      </c>
      <c r="E122">
        <f>E82*10000/E62</f>
        <v>-50.467485796932884</v>
      </c>
      <c r="F122">
        <f>F82*10000/F62</f>
        <v>-76.38621078081634</v>
      </c>
      <c r="G122">
        <f>AVERAGE(C122:E122)</f>
        <v>-3.4315680957931796</v>
      </c>
      <c r="H122">
        <f>STDEV(C122:E122)</f>
        <v>42.56360495247471</v>
      </c>
      <c r="I122">
        <f>(B122*B4+C122*C4+D122*D4+E122*E4+F122*F4)/SUM(B4:F4)</f>
        <v>-0.24586897651753123</v>
      </c>
    </row>
    <row r="123" spans="1:9" ht="12.75">
      <c r="A123" t="s">
        <v>81</v>
      </c>
      <c r="B123">
        <f>B83*10000/B62</f>
        <v>1.23101787638092</v>
      </c>
      <c r="C123">
        <f>C83*10000/C62</f>
        <v>1.9589251012082787</v>
      </c>
      <c r="D123">
        <f>D83*10000/D62</f>
        <v>-2.3398801517012724</v>
      </c>
      <c r="E123">
        <f>E83*10000/E62</f>
        <v>0.6276742082637462</v>
      </c>
      <c r="F123">
        <f>F83*10000/F62</f>
        <v>8.308739519879254</v>
      </c>
      <c r="G123">
        <f>AVERAGE(C123:E123)</f>
        <v>0.08223971925691749</v>
      </c>
      <c r="H123">
        <f>STDEV(C123:E123)</f>
        <v>2.2006943760911675</v>
      </c>
      <c r="I123">
        <f>(B123*B4+C123*C4+D123*D4+E123*E4+F123*F4)/SUM(B4:F4)</f>
        <v>1.3448920725207625</v>
      </c>
    </row>
    <row r="124" spans="1:9" ht="12.75">
      <c r="A124" t="s">
        <v>82</v>
      </c>
      <c r="B124">
        <f>B84*10000/B62</f>
        <v>-2.229835465073568</v>
      </c>
      <c r="C124">
        <f>C84*10000/C62</f>
        <v>-4.096459634968811</v>
      </c>
      <c r="D124">
        <f>D84*10000/D62</f>
        <v>-2.3293372401035994</v>
      </c>
      <c r="E124">
        <f>E84*10000/E62</f>
        <v>-4.677987909963317</v>
      </c>
      <c r="F124">
        <f>F84*10000/F62</f>
        <v>-2.8595745826510575</v>
      </c>
      <c r="G124">
        <f>AVERAGE(C124:E124)</f>
        <v>-3.701261595011909</v>
      </c>
      <c r="H124">
        <f>STDEV(C124:E124)</f>
        <v>1.2231827787977787</v>
      </c>
      <c r="I124">
        <f>(B124*B4+C124*C4+D124*D4+E124*E4+F124*F4)/SUM(B4:F4)</f>
        <v>-3.3755859032367663</v>
      </c>
    </row>
    <row r="125" spans="1:9" ht="12.75">
      <c r="A125" t="s">
        <v>83</v>
      </c>
      <c r="B125">
        <f>B85*10000/B62</f>
        <v>-0.18334824132987784</v>
      </c>
      <c r="C125">
        <f>C85*10000/C62</f>
        <v>-0.7084724680373136</v>
      </c>
      <c r="D125">
        <f>D85*10000/D62</f>
        <v>-1.4172742118130293</v>
      </c>
      <c r="E125">
        <f>E85*10000/E62</f>
        <v>-0.7132081753196925</v>
      </c>
      <c r="F125">
        <f>F85*10000/F62</f>
        <v>-1.0562731160774674</v>
      </c>
      <c r="G125">
        <f>AVERAGE(C125:E125)</f>
        <v>-0.9463182850566784</v>
      </c>
      <c r="H125">
        <f>STDEV(C125:E125)</f>
        <v>0.4078666699315679</v>
      </c>
      <c r="I125">
        <f>(B125*B4+C125*C4+D125*D4+E125*E4+F125*F4)/SUM(B4:F4)</f>
        <v>-0.8498841992604825</v>
      </c>
    </row>
    <row r="126" spans="1:9" ht="12.75">
      <c r="A126" t="s">
        <v>84</v>
      </c>
      <c r="B126">
        <f>B86*10000/B62</f>
        <v>1.8406689469143152</v>
      </c>
      <c r="C126">
        <f>C86*10000/C62</f>
        <v>0.9866172739881712</v>
      </c>
      <c r="D126">
        <f>D86*10000/D62</f>
        <v>0.7438806164801169</v>
      </c>
      <c r="E126">
        <f>E86*10000/E62</f>
        <v>0.7360883243349233</v>
      </c>
      <c r="F126">
        <f>F86*10000/F62</f>
        <v>2.005393506988338</v>
      </c>
      <c r="G126">
        <f>AVERAGE(C126:E126)</f>
        <v>0.8221954049344039</v>
      </c>
      <c r="H126">
        <f>STDEV(C126:E126)</f>
        <v>0.14244680839376372</v>
      </c>
      <c r="I126">
        <f>(B126*B4+C126*C4+D126*D4+E126*E4+F126*F4)/SUM(B4:F4)</f>
        <v>1.1278090671233156</v>
      </c>
    </row>
    <row r="127" spans="1:9" ht="12.75">
      <c r="A127" t="s">
        <v>85</v>
      </c>
      <c r="B127">
        <f>B87*10000/B62</f>
        <v>-0.06825575919027596</v>
      </c>
      <c r="C127">
        <f>C87*10000/C62</f>
        <v>0.05907202533666411</v>
      </c>
      <c r="D127">
        <f>D87*10000/D62</f>
        <v>0.06854030094138495</v>
      </c>
      <c r="E127">
        <f>E87*10000/E62</f>
        <v>0.5542558400865988</v>
      </c>
      <c r="F127">
        <f>F87*10000/F62</f>
        <v>0.6762874479294582</v>
      </c>
      <c r="G127">
        <f>AVERAGE(C127:E127)</f>
        <v>0.22728938878821595</v>
      </c>
      <c r="H127">
        <f>STDEV(C127:E127)</f>
        <v>0.283200824975361</v>
      </c>
      <c r="I127">
        <f>(B127*B4+C127*C4+D127*D4+E127*E4+F127*F4)/SUM(B4:F4)</f>
        <v>0.24408053823802095</v>
      </c>
    </row>
    <row r="128" spans="1:9" ht="12.75">
      <c r="A128" t="s">
        <v>86</v>
      </c>
      <c r="B128">
        <f>B88*10000/B62</f>
        <v>-0.10873494881865547</v>
      </c>
      <c r="C128">
        <f>C88*10000/C62</f>
        <v>-0.29096206447910283</v>
      </c>
      <c r="D128">
        <f>D88*10000/D62</f>
        <v>-0.07291221493547642</v>
      </c>
      <c r="E128">
        <f>E88*10000/E62</f>
        <v>-0.17920345787137612</v>
      </c>
      <c r="F128">
        <f>F88*10000/F62</f>
        <v>-0.20456468131389668</v>
      </c>
      <c r="G128">
        <f>AVERAGE(C128:E128)</f>
        <v>-0.18102591242865182</v>
      </c>
      <c r="H128">
        <f>STDEV(C128:E128)</f>
        <v>0.10903634819159855</v>
      </c>
      <c r="I128">
        <f>(B128*B4+C128*C4+D128*D4+E128*E4+F128*F4)/SUM(B4:F4)</f>
        <v>-0.1736815176731058</v>
      </c>
    </row>
    <row r="129" spans="1:9" ht="12.75">
      <c r="A129" t="s">
        <v>87</v>
      </c>
      <c r="B129">
        <f>B89*10000/B62</f>
        <v>0.02249588796121079</v>
      </c>
      <c r="C129">
        <f>C89*10000/C62</f>
        <v>-0.11633814841911128</v>
      </c>
      <c r="D129">
        <f>D89*10000/D62</f>
        <v>-0.018647184564747888</v>
      </c>
      <c r="E129">
        <f>E89*10000/E62</f>
        <v>0.014655275983142079</v>
      </c>
      <c r="F129">
        <f>F89*10000/F62</f>
        <v>-0.07003520524887388</v>
      </c>
      <c r="G129">
        <f>AVERAGE(C129:E129)</f>
        <v>-0.040110019000239035</v>
      </c>
      <c r="H129">
        <f>STDEV(C129:E129)</f>
        <v>0.06808310550835056</v>
      </c>
      <c r="I129">
        <f>(B129*B4+C129*C4+D129*D4+E129*E4+F129*F4)/SUM(B4:F4)</f>
        <v>-0.03500295976050134</v>
      </c>
    </row>
    <row r="130" spans="1:9" ht="12.75">
      <c r="A130" t="s">
        <v>88</v>
      </c>
      <c r="B130">
        <f>B90*10000/B62</f>
        <v>0.12931940206094525</v>
      </c>
      <c r="C130">
        <f>C90*10000/C62</f>
        <v>0.10735906632074303</v>
      </c>
      <c r="D130">
        <f>D90*10000/D62</f>
        <v>0.08314216997786127</v>
      </c>
      <c r="E130">
        <f>E90*10000/E62</f>
        <v>-0.04168432795223516</v>
      </c>
      <c r="F130">
        <f>F90*10000/F62</f>
        <v>0.33892995970426576</v>
      </c>
      <c r="G130">
        <f>AVERAGE(C130:E130)</f>
        <v>0.049605636115456375</v>
      </c>
      <c r="H130">
        <f>STDEV(C130:E130)</f>
        <v>0.07998129576176409</v>
      </c>
      <c r="I130">
        <f>(B130*B4+C130*C4+D130*D4+E130*E4+F130*F4)/SUM(B4:F4)</f>
        <v>0.09970542036845594</v>
      </c>
    </row>
    <row r="131" spans="1:9" ht="12.75">
      <c r="A131" t="s">
        <v>89</v>
      </c>
      <c r="B131">
        <f>B91*10000/B62</f>
        <v>-0.023336389738184957</v>
      </c>
      <c r="C131">
        <f>C91*10000/C62</f>
        <v>-0.002644635375273233</v>
      </c>
      <c r="D131">
        <f>D91*10000/D62</f>
        <v>0.025523015362691606</v>
      </c>
      <c r="E131">
        <f>E91*10000/E62</f>
        <v>0.025718093280748984</v>
      </c>
      <c r="F131">
        <f>F91*10000/F62</f>
        <v>0.034417285155639396</v>
      </c>
      <c r="G131">
        <f>AVERAGE(C131:E131)</f>
        <v>0.01619882442272245</v>
      </c>
      <c r="H131">
        <f>STDEV(C131:E131)</f>
        <v>0.016319206375235838</v>
      </c>
      <c r="I131">
        <f>(B131*B4+C131*C4+D131*D4+E131*E4+F131*F4)/SUM(B4:F4)</f>
        <v>0.012870366024406192</v>
      </c>
    </row>
    <row r="132" spans="1:9" ht="12.75">
      <c r="A132" t="s">
        <v>90</v>
      </c>
      <c r="B132">
        <f>B92*10000/B62</f>
        <v>0.015442555254970923</v>
      </c>
      <c r="C132">
        <f>C92*10000/C62</f>
        <v>0.03527172248061888</v>
      </c>
      <c r="D132">
        <f>D92*10000/D62</f>
        <v>0.016638773247717824</v>
      </c>
      <c r="E132">
        <f>E92*10000/E62</f>
        <v>0.018214729251362097</v>
      </c>
      <c r="F132">
        <f>F92*10000/F62</f>
        <v>0.028067969130108967</v>
      </c>
      <c r="G132">
        <f>AVERAGE(C132:E132)</f>
        <v>0.023375074993232936</v>
      </c>
      <c r="H132">
        <f>STDEV(C132:E132)</f>
        <v>0.010332888047912851</v>
      </c>
      <c r="I132">
        <f>(B132*B4+C132*C4+D132*D4+E132*E4+F132*F4)/SUM(B4:F4)</f>
        <v>0.022848987263860573</v>
      </c>
    </row>
    <row r="133" spans="1:9" ht="12.75">
      <c r="A133" t="s">
        <v>91</v>
      </c>
      <c r="B133">
        <f>B93*10000/B62</f>
        <v>0.11614478040219345</v>
      </c>
      <c r="C133">
        <f>C93*10000/C62</f>
        <v>0.10686536988021618</v>
      </c>
      <c r="D133">
        <f>D93*10000/D62</f>
        <v>0.1328989238110002</v>
      </c>
      <c r="E133">
        <f>E93*10000/E62</f>
        <v>0.11704496799763364</v>
      </c>
      <c r="F133">
        <f>F93*10000/F62</f>
        <v>0.09079926645764308</v>
      </c>
      <c r="G133">
        <f>AVERAGE(C133:E133)</f>
        <v>0.11893642056295001</v>
      </c>
      <c r="H133">
        <f>STDEV(C133:E133)</f>
        <v>0.013119438904613768</v>
      </c>
      <c r="I133">
        <f>(B133*B4+C133*C4+D133*D4+E133*E4+F133*F4)/SUM(B4:F4)</f>
        <v>0.11478135774899953</v>
      </c>
    </row>
    <row r="134" spans="1:9" ht="12.75">
      <c r="A134" t="s">
        <v>92</v>
      </c>
      <c r="B134">
        <f>B94*10000/B62</f>
        <v>-0.0012068505894111885</v>
      </c>
      <c r="C134">
        <f>C94*10000/C62</f>
        <v>-0.0021763925761578424</v>
      </c>
      <c r="D134">
        <f>D94*10000/D62</f>
        <v>0.004309168052912761</v>
      </c>
      <c r="E134">
        <f>E94*10000/E62</f>
        <v>0.0016487269792288392</v>
      </c>
      <c r="F134">
        <f>F94*10000/F62</f>
        <v>-0.014309179071997549</v>
      </c>
      <c r="G134">
        <f>AVERAGE(C134:E134)</f>
        <v>0.0012605008186612526</v>
      </c>
      <c r="H134">
        <f>STDEV(C134:E134)</f>
        <v>0.0032601631603570796</v>
      </c>
      <c r="I134">
        <f>(B134*B4+C134*C4+D134*D4+E134*E4+F134*F4)/SUM(B4:F4)</f>
        <v>-0.0011715439848047613</v>
      </c>
    </row>
    <row r="135" spans="1:9" ht="12.75">
      <c r="A135" t="s">
        <v>93</v>
      </c>
      <c r="B135">
        <f>B95*10000/B62</f>
        <v>-0.00557267139260478</v>
      </c>
      <c r="C135">
        <f>C95*10000/C62</f>
        <v>-0.002672411695878184</v>
      </c>
      <c r="D135">
        <f>D95*10000/D62</f>
        <v>-0.0009332079523227055</v>
      </c>
      <c r="E135">
        <f>E95*10000/E62</f>
        <v>-0.0030175647244439245</v>
      </c>
      <c r="F135">
        <f>F95*10000/F62</f>
        <v>0.008231635216390837</v>
      </c>
      <c r="G135">
        <f>AVERAGE(C135:E135)</f>
        <v>-0.002207728124214938</v>
      </c>
      <c r="H135">
        <f>STDEV(C135:E135)</f>
        <v>0.001117176756248616</v>
      </c>
      <c r="I135">
        <f>(B135*B4+C135*C4+D135*D4+E135*E4+F135*F4)/SUM(B4:F4)</f>
        <v>-0.0013079318594016165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2004-10-14T07:31:41Z</cp:lastPrinted>
  <dcterms:created xsi:type="dcterms:W3CDTF">2004-10-14T07:31:41Z</dcterms:created>
  <dcterms:modified xsi:type="dcterms:W3CDTF">2004-10-14T08:26:18Z</dcterms:modified>
  <cp:category/>
  <cp:version/>
  <cp:contentType/>
  <cp:contentStatus/>
</cp:coreProperties>
</file>