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<sst xmlns="http://schemas.openxmlformats.org/spreadsheetml/2006/main" count="202" uniqueCount="97">
  <si>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21/10/2004       07:43:54</t>
  </si>
  <si>
    <t>LISSNER</t>
  </si>
  <si>
    <t>HCMQAP359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</si>
  <si>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</si>
  <si>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</si>
  <si>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</si>
  <si>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</si>
  <si>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</si>
  <si>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</si>
  <si>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</si>
  <si>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</si>
  <si>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</si>
  <si>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</si>
  <si>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</si>
  <si>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</si>
  <si>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</si>
  <si>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</si>
  <si>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</si>
  <si>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</si>
  <si>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</si>
  <si>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</si>
  <si>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</si>
  <si>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</si>
  <si>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</si>
  <si>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</si>
  <si>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</si>
  <si>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</si>
  <si>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</si>
  <si>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</si>
  <si>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</si>
  <si>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</si>
  <si>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</si>
  <si>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</si>
  <si>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a5*!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</si>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</sst>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334395"/>
        <c:axId val="66009556"/>
      </c:lineChart>
      <c:catAx>
        <c:axId val="73343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 val="autoZero"/>
        <c:auto val="1"/>
        <c:lblOffset val="100"/>
        <c:noMultiLvlLbl val="0"/>
      </c:catAx>
      <c:valAx>
        <c:axId val="66009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343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-0.003754</v>
      </c>
      <c r="D4" s="13">
        <v>-0.003753</v>
      </c>
      <c r="E4" s="13">
        <v>-0.003756</v>
      </c>
      <c r="F4" s="24">
        <v>-0.002086</v>
      </c>
      <c r="G4" s="34">
        <v>-0.011706</v>
      </c>
    </row>
    <row r="5" spans="1:7" ht="12.75" thickBot="1">
      <c r="A5" s="44" t="s">
        <v>13</v>
      </c>
      <c r="B5" s="45">
        <v>2.684209</v>
      </c>
      <c r="C5" s="46">
        <v>-0.035141</v>
      </c>
      <c r="D5" s="46">
        <v>-2.518827</v>
      </c>
      <c r="E5" s="46">
        <v>0.203179</v>
      </c>
      <c r="F5" s="47">
        <v>1.349724</v>
      </c>
      <c r="G5" s="48">
        <v>10.120091</v>
      </c>
    </row>
    <row r="6" spans="1:7" ht="12.75" thickTop="1">
      <c r="A6" s="6" t="s">
        <v>14</v>
      </c>
      <c r="B6" s="39">
        <v>4.827437</v>
      </c>
      <c r="C6" s="40">
        <v>46.36461</v>
      </c>
      <c r="D6" s="40">
        <v>-84.11875</v>
      </c>
      <c r="E6" s="40">
        <v>58.56972</v>
      </c>
      <c r="F6" s="41">
        <v>-42.78835</v>
      </c>
      <c r="G6" s="42">
        <v>0.00495802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3.09635</v>
      </c>
      <c r="C8" s="14">
        <v>2.024862</v>
      </c>
      <c r="D8" s="14">
        <v>1.819601</v>
      </c>
      <c r="E8" s="14">
        <v>2.563965</v>
      </c>
      <c r="F8" s="25">
        <v>-1.928401</v>
      </c>
      <c r="G8" s="35">
        <v>1.732319</v>
      </c>
    </row>
    <row r="9" spans="1:7" ht="12">
      <c r="A9" s="20" t="s">
        <v>17</v>
      </c>
      <c r="B9" s="29">
        <v>0.2001377</v>
      </c>
      <c r="C9" s="14">
        <v>-0.5160951</v>
      </c>
      <c r="D9" s="14">
        <v>-0.6434613</v>
      </c>
      <c r="E9" s="14">
        <v>-0.6130949</v>
      </c>
      <c r="F9" s="25">
        <v>-2.280888</v>
      </c>
      <c r="G9" s="35">
        <v>-0.7020426</v>
      </c>
    </row>
    <row r="10" spans="1:7" ht="12">
      <c r="A10" s="20" t="s">
        <v>18</v>
      </c>
      <c r="B10" s="29">
        <v>-0.5879187</v>
      </c>
      <c r="C10" s="14">
        <v>-0.1192247</v>
      </c>
      <c r="D10" s="14">
        <v>-0.04621773</v>
      </c>
      <c r="E10" s="14">
        <v>-0.9744392</v>
      </c>
      <c r="F10" s="25">
        <v>0.2801315</v>
      </c>
      <c r="G10" s="35">
        <v>-0.3220468</v>
      </c>
    </row>
    <row r="11" spans="1:7" ht="12">
      <c r="A11" s="21" t="s">
        <v>19</v>
      </c>
      <c r="B11" s="31">
        <v>1.993429</v>
      </c>
      <c r="C11" s="16">
        <v>0.1874442</v>
      </c>
      <c r="D11" s="16">
        <v>1.064075</v>
      </c>
      <c r="E11" s="16">
        <v>-0.4815887</v>
      </c>
      <c r="F11" s="27">
        <v>12.35442</v>
      </c>
      <c r="G11" s="37">
        <v>2.124293</v>
      </c>
    </row>
    <row r="12" spans="1:7" ht="12">
      <c r="A12" s="20" t="s">
        <v>20</v>
      </c>
      <c r="B12" s="29">
        <v>0.2605703</v>
      </c>
      <c r="C12" s="14">
        <v>0.5563159</v>
      </c>
      <c r="D12" s="14">
        <v>0.5066371</v>
      </c>
      <c r="E12" s="14">
        <v>-0.1973972</v>
      </c>
      <c r="F12" s="25">
        <v>-0.2070634</v>
      </c>
      <c r="G12" s="35">
        <v>0.2181927</v>
      </c>
    </row>
    <row r="13" spans="1:7" ht="12">
      <c r="A13" s="20" t="s">
        <v>21</v>
      </c>
      <c r="B13" s="29">
        <v>0.0003757861</v>
      </c>
      <c r="C13" s="14">
        <v>0.07352919</v>
      </c>
      <c r="D13" s="14">
        <v>-0.1296739</v>
      </c>
      <c r="E13" s="14">
        <v>-0.1784993</v>
      </c>
      <c r="F13" s="25">
        <v>-0.3012252</v>
      </c>
      <c r="G13" s="35">
        <v>-0.09663266</v>
      </c>
    </row>
    <row r="14" spans="1:7" ht="12">
      <c r="A14" s="20" t="s">
        <v>22</v>
      </c>
      <c r="B14" s="29">
        <v>-0.1455045</v>
      </c>
      <c r="C14" s="14">
        <v>0.05970639</v>
      </c>
      <c r="D14" s="14">
        <v>0.2091703</v>
      </c>
      <c r="E14" s="14">
        <v>0.09025942</v>
      </c>
      <c r="F14" s="25">
        <v>0.05966882</v>
      </c>
      <c r="G14" s="35">
        <v>0.07325588</v>
      </c>
    </row>
    <row r="15" spans="1:7" ht="12">
      <c r="A15" s="21" t="s">
        <v>23</v>
      </c>
      <c r="B15" s="31">
        <v>-0.4018313</v>
      </c>
      <c r="C15" s="16">
        <v>-0.1612479</v>
      </c>
      <c r="D15" s="16">
        <v>-0.09432393</v>
      </c>
      <c r="E15" s="16">
        <v>-0.2421054</v>
      </c>
      <c r="F15" s="27">
        <v>-0.4272694</v>
      </c>
      <c r="G15" s="37">
        <v>-0.2350072</v>
      </c>
    </row>
    <row r="16" spans="1:7" ht="12">
      <c r="A16" s="20" t="s">
        <v>24</v>
      </c>
      <c r="B16" s="29">
        <v>0.006533796</v>
      </c>
      <c r="C16" s="14">
        <v>-0.0317452</v>
      </c>
      <c r="D16" s="14">
        <v>-0.05235426</v>
      </c>
      <c r="E16" s="14">
        <v>-0.03070553</v>
      </c>
      <c r="F16" s="25">
        <v>-0.05873453</v>
      </c>
      <c r="G16" s="35">
        <v>-0.03450772</v>
      </c>
    </row>
    <row r="17" spans="1:7" ht="12">
      <c r="A17" s="20" t="s">
        <v>25</v>
      </c>
      <c r="B17" s="29">
        <v>-0.05538807</v>
      </c>
      <c r="C17" s="14">
        <v>-0.02664927</v>
      </c>
      <c r="D17" s="14">
        <v>-0.03614848</v>
      </c>
      <c r="E17" s="14">
        <v>-0.02621923</v>
      </c>
      <c r="F17" s="25">
        <v>-0.04909282</v>
      </c>
      <c r="G17" s="35">
        <v>-0.03599174</v>
      </c>
    </row>
    <row r="18" spans="1:7" ht="12">
      <c r="A18" s="20" t="s">
        <v>26</v>
      </c>
      <c r="B18" s="29">
        <v>0.01103277</v>
      </c>
      <c r="C18" s="14">
        <v>0.008087027</v>
      </c>
      <c r="D18" s="14">
        <v>0.05860614</v>
      </c>
      <c r="E18" s="14">
        <v>0.03285516</v>
      </c>
      <c r="F18" s="25">
        <v>0.0210913</v>
      </c>
      <c r="G18" s="35">
        <v>0.02836196</v>
      </c>
    </row>
    <row r="19" spans="1:7" ht="12">
      <c r="A19" s="21" t="s">
        <v>27</v>
      </c>
      <c r="B19" s="31">
        <v>-0.1980544</v>
      </c>
      <c r="C19" s="16">
        <v>-0.1747386</v>
      </c>
      <c r="D19" s="16">
        <v>-0.1934947</v>
      </c>
      <c r="E19" s="16">
        <v>-0.1677132</v>
      </c>
      <c r="F19" s="27">
        <v>-0.1374231</v>
      </c>
      <c r="G19" s="37">
        <v>-0.1759502</v>
      </c>
    </row>
    <row r="20" spans="1:7" ht="12.75" thickBot="1">
      <c r="A20" s="44" t="s">
        <v>28</v>
      </c>
      <c r="B20" s="45">
        <v>0.003041274</v>
      </c>
      <c r="C20" s="46">
        <v>0.001073719</v>
      </c>
      <c r="D20" s="46">
        <v>-0.008679272</v>
      </c>
      <c r="E20" s="46">
        <v>-0.0005218112</v>
      </c>
      <c r="F20" s="47">
        <v>-0.006538083</v>
      </c>
      <c r="G20" s="48">
        <v>-0.00238704</v>
      </c>
    </row>
    <row r="21" spans="1:7" ht="12.75" thickTop="1">
      <c r="A21" s="6" t="s">
        <v>29</v>
      </c>
      <c r="B21" s="39">
        <v>34.77755</v>
      </c>
      <c r="C21" s="40">
        <v>27.89383</v>
      </c>
      <c r="D21" s="40">
        <v>-39.82116</v>
      </c>
      <c r="E21" s="40">
        <v>9.810102</v>
      </c>
      <c r="F21" s="41">
        <v>-33.7201</v>
      </c>
      <c r="G21" s="43">
        <v>0.02970616</v>
      </c>
    </row>
    <row r="22" spans="1:7" ht="12">
      <c r="A22" s="20" t="s">
        <v>30</v>
      </c>
      <c r="B22" s="29">
        <v>53.68469</v>
      </c>
      <c r="C22" s="14">
        <v>-0.7028295</v>
      </c>
      <c r="D22" s="14">
        <v>-50.37696</v>
      </c>
      <c r="E22" s="14">
        <v>4.063589</v>
      </c>
      <c r="F22" s="25">
        <v>26.99455</v>
      </c>
      <c r="G22" s="36">
        <v>0</v>
      </c>
    </row>
    <row r="23" spans="1:7" ht="12">
      <c r="A23" s="20" t="s">
        <v>31</v>
      </c>
      <c r="B23" s="29">
        <v>-0.765677</v>
      </c>
      <c r="C23" s="14">
        <v>-3.762045</v>
      </c>
      <c r="D23" s="14">
        <v>-5.120835</v>
      </c>
      <c r="E23" s="14">
        <v>-2.764954</v>
      </c>
      <c r="F23" s="25">
        <v>6.196202</v>
      </c>
      <c r="G23" s="35">
        <v>-2.084338</v>
      </c>
    </row>
    <row r="24" spans="1:7" ht="12">
      <c r="A24" s="20" t="s">
        <v>32</v>
      </c>
      <c r="B24" s="29">
        <v>1.208158</v>
      </c>
      <c r="C24" s="14">
        <v>0.6020123</v>
      </c>
      <c r="D24" s="14">
        <v>0.6826545</v>
      </c>
      <c r="E24" s="14">
        <v>-0.9128175</v>
      </c>
      <c r="F24" s="25">
        <v>2.620964</v>
      </c>
      <c r="G24" s="35">
        <v>0.6144391</v>
      </c>
    </row>
    <row r="25" spans="1:7" ht="12">
      <c r="A25" s="20" t="s">
        <v>33</v>
      </c>
      <c r="B25" s="50">
        <v>-0.4890843</v>
      </c>
      <c r="C25" s="51">
        <v>-1.716568</v>
      </c>
      <c r="D25" s="51">
        <v>-2.185394</v>
      </c>
      <c r="E25" s="51">
        <v>-1.078239</v>
      </c>
      <c r="F25" s="52">
        <v>-3.253289</v>
      </c>
      <c r="G25" s="49">
        <v>-1.70313</v>
      </c>
    </row>
    <row r="26" spans="1:7" ht="12">
      <c r="A26" s="21" t="s">
        <v>34</v>
      </c>
      <c r="B26" s="31">
        <v>1.347637</v>
      </c>
      <c r="C26" s="16">
        <v>0.1250432</v>
      </c>
      <c r="D26" s="16">
        <v>0.5478916</v>
      </c>
      <c r="E26" s="16">
        <v>0.9466178</v>
      </c>
      <c r="F26" s="27">
        <v>1.664803</v>
      </c>
      <c r="G26" s="37">
        <v>0.8071639</v>
      </c>
    </row>
    <row r="27" spans="1:7" ht="12">
      <c r="A27" s="20" t="s">
        <v>35</v>
      </c>
      <c r="B27" s="29">
        <v>0.2002789</v>
      </c>
      <c r="C27" s="14">
        <v>0.3134524</v>
      </c>
      <c r="D27" s="14">
        <v>0.1274012</v>
      </c>
      <c r="E27" s="14">
        <v>0.7097746</v>
      </c>
      <c r="F27" s="25">
        <v>0.6189598</v>
      </c>
      <c r="G27" s="35">
        <v>0.3885015</v>
      </c>
    </row>
    <row r="28" spans="1:7" ht="12">
      <c r="A28" s="20" t="s">
        <v>36</v>
      </c>
      <c r="B28" s="29">
        <v>0.1511975</v>
      </c>
      <c r="C28" s="14">
        <v>-0.2216933</v>
      </c>
      <c r="D28" s="14">
        <v>-0.1678376</v>
      </c>
      <c r="E28" s="14">
        <v>-0.1755043</v>
      </c>
      <c r="F28" s="25">
        <v>-0.09195197</v>
      </c>
      <c r="G28" s="35">
        <v>-0.1262728</v>
      </c>
    </row>
    <row r="29" spans="1:7" ht="12">
      <c r="A29" s="20" t="s">
        <v>37</v>
      </c>
      <c r="B29" s="29">
        <v>0.063438</v>
      </c>
      <c r="C29" s="14">
        <v>-0.006637206</v>
      </c>
      <c r="D29" s="14">
        <v>0.02117572</v>
      </c>
      <c r="E29" s="14">
        <v>0.1229356</v>
      </c>
      <c r="F29" s="25">
        <v>0.03466737</v>
      </c>
      <c r="G29" s="35">
        <v>0.04689518</v>
      </c>
    </row>
    <row r="30" spans="1:7" ht="12">
      <c r="A30" s="21" t="s">
        <v>38</v>
      </c>
      <c r="B30" s="31">
        <v>0.1569266</v>
      </c>
      <c r="C30" s="16">
        <v>0.08000128</v>
      </c>
      <c r="D30" s="16">
        <v>-0.07902448</v>
      </c>
      <c r="E30" s="16">
        <v>-0.04204023</v>
      </c>
      <c r="F30" s="27">
        <v>0.2994472</v>
      </c>
      <c r="G30" s="37">
        <v>0.05287574</v>
      </c>
    </row>
    <row r="31" spans="1:7" ht="12">
      <c r="A31" s="20" t="s">
        <v>39</v>
      </c>
      <c r="B31" s="29">
        <v>0.0380522</v>
      </c>
      <c r="C31" s="14">
        <v>0.05525462</v>
      </c>
      <c r="D31" s="14">
        <v>0.01068144</v>
      </c>
      <c r="E31" s="14">
        <v>0.04663021</v>
      </c>
      <c r="F31" s="25">
        <v>0.01853404</v>
      </c>
      <c r="G31" s="35">
        <v>0.03506758</v>
      </c>
    </row>
    <row r="32" spans="1:7" ht="12">
      <c r="A32" s="20" t="s">
        <v>40</v>
      </c>
      <c r="B32" s="29">
        <v>0.03768371</v>
      </c>
      <c r="C32" s="14">
        <v>0.002330456</v>
      </c>
      <c r="D32" s="14">
        <v>-0.01007594</v>
      </c>
      <c r="E32" s="14">
        <v>-0.02692941</v>
      </c>
      <c r="F32" s="25">
        <v>-0.03900903</v>
      </c>
      <c r="G32" s="35">
        <v>-0.008091727</v>
      </c>
    </row>
    <row r="33" spans="1:7" ht="12">
      <c r="A33" s="20" t="s">
        <v>41</v>
      </c>
      <c r="B33" s="29">
        <v>0.1259634</v>
      </c>
      <c r="C33" s="14">
        <v>0.1128685</v>
      </c>
      <c r="D33" s="14">
        <v>0.1377989</v>
      </c>
      <c r="E33" s="14">
        <v>0.1007944</v>
      </c>
      <c r="F33" s="25">
        <v>0.09320309</v>
      </c>
      <c r="G33" s="35">
        <v>0.115225</v>
      </c>
    </row>
    <row r="34" spans="1:7" ht="12">
      <c r="A34" s="21" t="s">
        <v>42</v>
      </c>
      <c r="B34" s="31">
        <v>-0.007627113</v>
      </c>
      <c r="C34" s="16">
        <v>0.005368551</v>
      </c>
      <c r="D34" s="16">
        <v>0.0005524396</v>
      </c>
      <c r="E34" s="16">
        <v>-0.0086597</v>
      </c>
      <c r="F34" s="27">
        <v>-0.01966615</v>
      </c>
      <c r="G34" s="37">
        <v>-0.004381943</v>
      </c>
    </row>
    <row r="35" spans="1:7" ht="12.75" thickBot="1">
      <c r="A35" s="22" t="s">
        <v>43</v>
      </c>
      <c r="B35" s="32">
        <v>-0.003586123</v>
      </c>
      <c r="C35" s="17">
        <v>-0.009452429</v>
      </c>
      <c r="D35" s="17">
        <v>-0.006131888</v>
      </c>
      <c r="E35" s="17">
        <v>-0.007123947</v>
      </c>
      <c r="F35" s="28">
        <v>0.0003128978</v>
      </c>
      <c r="G35" s="38">
        <v>-0.005939249</v>
      </c>
    </row>
    <row r="36" spans="1:7" ht="12">
      <c r="A36" s="4" t="s">
        <v>44</v>
      </c>
      <c r="B36" s="3">
        <v>22.17407</v>
      </c>
      <c r="C36" s="3">
        <v>22.16492</v>
      </c>
      <c r="D36" s="3">
        <v>22.16492</v>
      </c>
      <c r="E36" s="3">
        <v>22.15271</v>
      </c>
      <c r="F36" s="3">
        <v>22.15576</v>
      </c>
      <c r="G36" s="3"/>
    </row>
    <row r="37" spans="1:6" ht="12">
      <c r="A37" s="4" t="s">
        <v>45</v>
      </c>
      <c r="B37" s="2">
        <v>0.3692627</v>
      </c>
      <c r="C37" s="2">
        <v>0.3285726</v>
      </c>
      <c r="D37" s="2">
        <v>0.3077189</v>
      </c>
      <c r="E37" s="2">
        <v>0.289917</v>
      </c>
      <c r="F37" s="2">
        <v>0.2782186</v>
      </c>
    </row>
    <row r="38" spans="1:7" ht="12">
      <c r="A38" s="4" t="s">
        <v>52</v>
      </c>
      <c r="B38" s="2">
        <v>0</v>
      </c>
      <c r="C38" s="2">
        <v>-7.881650000000001E-05</v>
      </c>
      <c r="D38" s="2">
        <v>0.0001426572</v>
      </c>
      <c r="E38" s="2">
        <v>-9.957529E-05</v>
      </c>
      <c r="F38" s="2">
        <v>7.28944E-05</v>
      </c>
      <c r="G38" s="2">
        <v>0.0003076125</v>
      </c>
    </row>
    <row r="39" spans="1:7" ht="12.75" thickBot="1">
      <c r="A39" s="4" t="s">
        <v>53</v>
      </c>
      <c r="B39" s="2">
        <v>-5.907607E-05</v>
      </c>
      <c r="C39" s="2">
        <v>-4.742506E-05</v>
      </c>
      <c r="D39" s="2">
        <v>6.841463E-05</v>
      </c>
      <c r="E39" s="2">
        <v>-1.663671E-05</v>
      </c>
      <c r="F39" s="2">
        <v>5.712739E-05</v>
      </c>
      <c r="G39" s="2">
        <v>0.001151544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3.118058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0.003754</v>
      </c>
      <c r="D4">
        <v>0.003753</v>
      </c>
      <c r="E4">
        <v>0.003756</v>
      </c>
      <c r="F4">
        <v>0.002086</v>
      </c>
      <c r="G4">
        <v>0.011706</v>
      </c>
    </row>
    <row r="5" spans="1:7" ht="12.75">
      <c r="A5" t="s">
        <v>13</v>
      </c>
      <c r="B5">
        <v>2.684209</v>
      </c>
      <c r="C5">
        <v>-0.035141</v>
      </c>
      <c r="D5">
        <v>-2.518827</v>
      </c>
      <c r="E5">
        <v>0.203179</v>
      </c>
      <c r="F5">
        <v>1.349724</v>
      </c>
      <c r="G5">
        <v>10.120091</v>
      </c>
    </row>
    <row r="6" spans="1:7" ht="12.75">
      <c r="A6" t="s">
        <v>14</v>
      </c>
      <c r="B6" s="53">
        <v>4.827437</v>
      </c>
      <c r="C6" s="53">
        <v>46.36461</v>
      </c>
      <c r="D6" s="53">
        <v>-84.11875</v>
      </c>
      <c r="E6" s="53">
        <v>58.56972</v>
      </c>
      <c r="F6" s="53">
        <v>-42.78835</v>
      </c>
      <c r="G6" s="53">
        <v>0.00495802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3.09635</v>
      </c>
      <c r="C8" s="53">
        <v>2.024862</v>
      </c>
      <c r="D8" s="53">
        <v>1.819601</v>
      </c>
      <c r="E8" s="53">
        <v>2.563965</v>
      </c>
      <c r="F8" s="53">
        <v>-1.928401</v>
      </c>
      <c r="G8" s="53">
        <v>1.732319</v>
      </c>
    </row>
    <row r="9" spans="1:7" ht="12.75">
      <c r="A9" t="s">
        <v>17</v>
      </c>
      <c r="B9" s="53">
        <v>0.2001377</v>
      </c>
      <c r="C9" s="53">
        <v>-0.5160951</v>
      </c>
      <c r="D9" s="53">
        <v>-0.6434613</v>
      </c>
      <c r="E9" s="53">
        <v>-0.6130949</v>
      </c>
      <c r="F9" s="53">
        <v>-2.280888</v>
      </c>
      <c r="G9" s="53">
        <v>-0.7020426</v>
      </c>
    </row>
    <row r="10" spans="1:7" ht="12.75">
      <c r="A10" t="s">
        <v>18</v>
      </c>
      <c r="B10" s="53">
        <v>-0.5879187</v>
      </c>
      <c r="C10" s="53">
        <v>-0.1192247</v>
      </c>
      <c r="D10" s="53">
        <v>-0.04621773</v>
      </c>
      <c r="E10" s="53">
        <v>-0.9744392</v>
      </c>
      <c r="F10" s="53">
        <v>0.2801315</v>
      </c>
      <c r="G10" s="53">
        <v>-0.3220468</v>
      </c>
    </row>
    <row r="11" spans="1:7" ht="12.75">
      <c r="A11" t="s">
        <v>19</v>
      </c>
      <c r="B11" s="53">
        <v>1.993429</v>
      </c>
      <c r="C11" s="53">
        <v>0.1874442</v>
      </c>
      <c r="D11" s="53">
        <v>1.064075</v>
      </c>
      <c r="E11" s="53">
        <v>-0.4815887</v>
      </c>
      <c r="F11" s="53">
        <v>12.35442</v>
      </c>
      <c r="G11" s="53">
        <v>2.124293</v>
      </c>
    </row>
    <row r="12" spans="1:7" ht="12.75">
      <c r="A12" t="s">
        <v>20</v>
      </c>
      <c r="B12" s="53">
        <v>0.2605703</v>
      </c>
      <c r="C12" s="53">
        <v>0.5563159</v>
      </c>
      <c r="D12" s="53">
        <v>0.5066371</v>
      </c>
      <c r="E12" s="53">
        <v>-0.1973972</v>
      </c>
      <c r="F12" s="53">
        <v>-0.2070634</v>
      </c>
      <c r="G12" s="53">
        <v>0.2181927</v>
      </c>
    </row>
    <row r="13" spans="1:7" ht="12.75">
      <c r="A13" t="s">
        <v>21</v>
      </c>
      <c r="B13" s="53">
        <v>0.0003757861</v>
      </c>
      <c r="C13" s="53">
        <v>0.07352919</v>
      </c>
      <c r="D13" s="53">
        <v>-0.1296739</v>
      </c>
      <c r="E13" s="53">
        <v>-0.1784993</v>
      </c>
      <c r="F13" s="53">
        <v>-0.3012252</v>
      </c>
      <c r="G13" s="53">
        <v>-0.09663266</v>
      </c>
    </row>
    <row r="14" spans="1:7" ht="12.75">
      <c r="A14" t="s">
        <v>22</v>
      </c>
      <c r="B14" s="53">
        <v>-0.1455045</v>
      </c>
      <c r="C14" s="53">
        <v>0.05970639</v>
      </c>
      <c r="D14" s="53">
        <v>0.2091703</v>
      </c>
      <c r="E14" s="53">
        <v>0.09025942</v>
      </c>
      <c r="F14" s="53">
        <v>0.05966882</v>
      </c>
      <c r="G14" s="53">
        <v>0.07325588</v>
      </c>
    </row>
    <row r="15" spans="1:7" ht="12.75">
      <c r="A15" t="s">
        <v>23</v>
      </c>
      <c r="B15" s="53">
        <v>-0.4018313</v>
      </c>
      <c r="C15" s="53">
        <v>-0.1612479</v>
      </c>
      <c r="D15" s="53">
        <v>-0.09432393</v>
      </c>
      <c r="E15" s="53">
        <v>-0.2421054</v>
      </c>
      <c r="F15" s="53">
        <v>-0.4272694</v>
      </c>
      <c r="G15" s="53">
        <v>-0.2350072</v>
      </c>
    </row>
    <row r="16" spans="1:7" ht="12.75">
      <c r="A16" t="s">
        <v>24</v>
      </c>
      <c r="B16" s="53">
        <v>0.006533796</v>
      </c>
      <c r="C16" s="53">
        <v>-0.0317452</v>
      </c>
      <c r="D16" s="53">
        <v>-0.05235426</v>
      </c>
      <c r="E16" s="53">
        <v>-0.03070553</v>
      </c>
      <c r="F16" s="53">
        <v>-0.05873453</v>
      </c>
      <c r="G16" s="53">
        <v>-0.03450772</v>
      </c>
    </row>
    <row r="17" spans="1:7" ht="12.75">
      <c r="A17" t="s">
        <v>25</v>
      </c>
      <c r="B17" s="53">
        <v>-0.05538807</v>
      </c>
      <c r="C17" s="53">
        <v>-0.02664927</v>
      </c>
      <c r="D17" s="53">
        <v>-0.03614848</v>
      </c>
      <c r="E17" s="53">
        <v>-0.02621923</v>
      </c>
      <c r="F17" s="53">
        <v>-0.04909282</v>
      </c>
      <c r="G17" s="53">
        <v>-0.03599174</v>
      </c>
    </row>
    <row r="18" spans="1:7" ht="12.75">
      <c r="A18" t="s">
        <v>26</v>
      </c>
      <c r="B18" s="53">
        <v>0.01103277</v>
      </c>
      <c r="C18" s="53">
        <v>0.008087027</v>
      </c>
      <c r="D18" s="53">
        <v>0.05860614</v>
      </c>
      <c r="E18" s="53">
        <v>0.03285516</v>
      </c>
      <c r="F18" s="53">
        <v>0.0210913</v>
      </c>
      <c r="G18" s="53">
        <v>0.02836196</v>
      </c>
    </row>
    <row r="19" spans="1:7" ht="12.75">
      <c r="A19" t="s">
        <v>27</v>
      </c>
      <c r="B19" s="53">
        <v>-0.1980544</v>
      </c>
      <c r="C19" s="53">
        <v>-0.1747386</v>
      </c>
      <c r="D19" s="53">
        <v>-0.1934947</v>
      </c>
      <c r="E19" s="53">
        <v>-0.1677132</v>
      </c>
      <c r="F19" s="53">
        <v>-0.1374231</v>
      </c>
      <c r="G19" s="53">
        <v>-0.1759502</v>
      </c>
    </row>
    <row r="20" spans="1:7" ht="12.75">
      <c r="A20" t="s">
        <v>28</v>
      </c>
      <c r="B20" s="53">
        <v>0.003041274</v>
      </c>
      <c r="C20" s="53">
        <v>0.001073719</v>
      </c>
      <c r="D20" s="53">
        <v>-0.008679272</v>
      </c>
      <c r="E20" s="53">
        <v>-0.0005218112</v>
      </c>
      <c r="F20" s="53">
        <v>-0.006538083</v>
      </c>
      <c r="G20" s="53">
        <v>-0.00238704</v>
      </c>
    </row>
    <row r="21" spans="1:7" ht="12.75">
      <c r="A21" t="s">
        <v>29</v>
      </c>
      <c r="B21" s="53">
        <v>34.77755</v>
      </c>
      <c r="C21" s="53">
        <v>27.89383</v>
      </c>
      <c r="D21" s="53">
        <v>-39.82116</v>
      </c>
      <c r="E21" s="53">
        <v>9.810102</v>
      </c>
      <c r="F21" s="53">
        <v>-33.7201</v>
      </c>
      <c r="G21" s="53">
        <v>0.02970616</v>
      </c>
    </row>
    <row r="22" spans="1:7" ht="12.75">
      <c r="A22" t="s">
        <v>30</v>
      </c>
      <c r="B22" s="53">
        <v>53.68469</v>
      </c>
      <c r="C22" s="53">
        <v>-0.7028295</v>
      </c>
      <c r="D22" s="53">
        <v>-50.37696</v>
      </c>
      <c r="E22" s="53">
        <v>4.063589</v>
      </c>
      <c r="F22" s="53">
        <v>26.99455</v>
      </c>
      <c r="G22" s="53">
        <v>0</v>
      </c>
    </row>
    <row r="23" spans="1:7" ht="12.75">
      <c r="A23" t="s">
        <v>31</v>
      </c>
      <c r="B23" s="53">
        <v>-0.765677</v>
      </c>
      <c r="C23" s="53">
        <v>-3.762045</v>
      </c>
      <c r="D23" s="53">
        <v>-5.120835</v>
      </c>
      <c r="E23" s="53">
        <v>-2.764954</v>
      </c>
      <c r="F23" s="53">
        <v>6.196202</v>
      </c>
      <c r="G23" s="53">
        <v>-2.084338</v>
      </c>
    </row>
    <row r="24" spans="1:7" ht="12.75">
      <c r="A24" t="s">
        <v>32</v>
      </c>
      <c r="B24" s="53">
        <v>1.208158</v>
      </c>
      <c r="C24" s="53">
        <v>0.6020123</v>
      </c>
      <c r="D24" s="53">
        <v>0.6826545</v>
      </c>
      <c r="E24" s="53">
        <v>-0.9128175</v>
      </c>
      <c r="F24" s="53">
        <v>2.620964</v>
      </c>
      <c r="G24" s="53">
        <v>0.6144391</v>
      </c>
    </row>
    <row r="25" spans="1:7" ht="12.75">
      <c r="A25" t="s">
        <v>33</v>
      </c>
      <c r="B25" s="53">
        <v>-0.4890843</v>
      </c>
      <c r="C25" s="53">
        <v>-1.716568</v>
      </c>
      <c r="D25" s="53">
        <v>-2.185394</v>
      </c>
      <c r="E25" s="53">
        <v>-1.078239</v>
      </c>
      <c r="F25" s="53">
        <v>-3.253289</v>
      </c>
      <c r="G25" s="53">
        <v>-1.70313</v>
      </c>
    </row>
    <row r="26" spans="1:7" ht="12.75">
      <c r="A26" t="s">
        <v>34</v>
      </c>
      <c r="B26" s="53">
        <v>1.347637</v>
      </c>
      <c r="C26" s="53">
        <v>0.1250432</v>
      </c>
      <c r="D26" s="53">
        <v>0.5478916</v>
      </c>
      <c r="E26" s="53">
        <v>0.9466178</v>
      </c>
      <c r="F26" s="53">
        <v>1.664803</v>
      </c>
      <c r="G26" s="53">
        <v>0.8071639</v>
      </c>
    </row>
    <row r="27" spans="1:7" ht="12.75">
      <c r="A27" t="s">
        <v>35</v>
      </c>
      <c r="B27" s="53">
        <v>0.2002789</v>
      </c>
      <c r="C27" s="53">
        <v>0.3134524</v>
      </c>
      <c r="D27" s="53">
        <v>0.1274012</v>
      </c>
      <c r="E27" s="53">
        <v>0.7097746</v>
      </c>
      <c r="F27" s="53">
        <v>0.6189598</v>
      </c>
      <c r="G27" s="53">
        <v>0.3885015</v>
      </c>
    </row>
    <row r="28" spans="1:7" ht="12.75">
      <c r="A28" t="s">
        <v>36</v>
      </c>
      <c r="B28" s="53">
        <v>0.1511975</v>
      </c>
      <c r="C28" s="53">
        <v>-0.2216933</v>
      </c>
      <c r="D28" s="53">
        <v>-0.1678376</v>
      </c>
      <c r="E28" s="53">
        <v>-0.1755043</v>
      </c>
      <c r="F28" s="53">
        <v>-0.09195197</v>
      </c>
      <c r="G28" s="53">
        <v>-0.1262728</v>
      </c>
    </row>
    <row r="29" spans="1:7" ht="12.75">
      <c r="A29" t="s">
        <v>37</v>
      </c>
      <c r="B29" s="53">
        <v>0.063438</v>
      </c>
      <c r="C29" s="53">
        <v>-0.006637206</v>
      </c>
      <c r="D29" s="53">
        <v>0.02117572</v>
      </c>
      <c r="E29" s="53">
        <v>0.1229356</v>
      </c>
      <c r="F29" s="53">
        <v>0.03466737</v>
      </c>
      <c r="G29" s="53">
        <v>0.04689518</v>
      </c>
    </row>
    <row r="30" spans="1:7" ht="12.75">
      <c r="A30" t="s">
        <v>38</v>
      </c>
      <c r="B30" s="53">
        <v>0.1569266</v>
      </c>
      <c r="C30" s="53">
        <v>0.08000128</v>
      </c>
      <c r="D30" s="53">
        <v>-0.07902448</v>
      </c>
      <c r="E30" s="53">
        <v>-0.04204023</v>
      </c>
      <c r="F30" s="53">
        <v>0.2994472</v>
      </c>
      <c r="G30" s="53">
        <v>0.05287574</v>
      </c>
    </row>
    <row r="31" spans="1:7" ht="12.75">
      <c r="A31" t="s">
        <v>39</v>
      </c>
      <c r="B31" s="53">
        <v>0.0380522</v>
      </c>
      <c r="C31" s="53">
        <v>0.05525462</v>
      </c>
      <c r="D31" s="53">
        <v>0.01068144</v>
      </c>
      <c r="E31" s="53">
        <v>0.04663021</v>
      </c>
      <c r="F31" s="53">
        <v>0.01853404</v>
      </c>
      <c r="G31" s="53">
        <v>0.03506758</v>
      </c>
    </row>
    <row r="32" spans="1:7" ht="12.75">
      <c r="A32" t="s">
        <v>40</v>
      </c>
      <c r="B32" s="53">
        <v>0.03768371</v>
      </c>
      <c r="C32" s="53">
        <v>0.002330456</v>
      </c>
      <c r="D32" s="53">
        <v>-0.01007594</v>
      </c>
      <c r="E32" s="53">
        <v>-0.02692941</v>
      </c>
      <c r="F32" s="53">
        <v>-0.03900903</v>
      </c>
      <c r="G32" s="53">
        <v>-0.008091727</v>
      </c>
    </row>
    <row r="33" spans="1:7" ht="12.75">
      <c r="A33" t="s">
        <v>41</v>
      </c>
      <c r="B33" s="53">
        <v>0.1259634</v>
      </c>
      <c r="C33" s="53">
        <v>0.1128685</v>
      </c>
      <c r="D33" s="53">
        <v>0.1377989</v>
      </c>
      <c r="E33" s="53">
        <v>0.1007944</v>
      </c>
      <c r="F33" s="53">
        <v>0.09320309</v>
      </c>
      <c r="G33" s="53">
        <v>0.115225</v>
      </c>
    </row>
    <row r="34" spans="1:7" ht="12.75">
      <c r="A34" t="s">
        <v>42</v>
      </c>
      <c r="B34" s="53">
        <v>-0.007627113</v>
      </c>
      <c r="C34" s="53">
        <v>0.005368551</v>
      </c>
      <c r="D34" s="53">
        <v>0.0005524396</v>
      </c>
      <c r="E34" s="53">
        <v>-0.0086597</v>
      </c>
      <c r="F34" s="53">
        <v>-0.01966615</v>
      </c>
      <c r="G34" s="53">
        <v>-0.004381943</v>
      </c>
    </row>
    <row r="35" spans="1:7" ht="12.75">
      <c r="A35" t="s">
        <v>43</v>
      </c>
      <c r="B35" s="53">
        <v>-0.003586123</v>
      </c>
      <c r="C35" s="53">
        <v>-0.009452429</v>
      </c>
      <c r="D35" s="53">
        <v>-0.006131888</v>
      </c>
      <c r="E35" s="53">
        <v>-0.007123947</v>
      </c>
      <c r="F35" s="53">
        <v>0.0003128978</v>
      </c>
      <c r="G35" s="53">
        <v>-0.005939249</v>
      </c>
    </row>
    <row r="36" spans="1:6" ht="12.75">
      <c r="A36" t="s">
        <v>44</v>
      </c>
      <c r="B36" s="53">
        <v>22.17407</v>
      </c>
      <c r="C36" s="53">
        <v>22.16492</v>
      </c>
      <c r="D36" s="53">
        <v>22.16492</v>
      </c>
      <c r="E36" s="53">
        <v>22.15271</v>
      </c>
      <c r="F36" s="53">
        <v>22.15576</v>
      </c>
    </row>
    <row r="37" spans="1:6" ht="12.75">
      <c r="A37" t="s">
        <v>45</v>
      </c>
      <c r="B37" s="53">
        <v>0.3692627</v>
      </c>
      <c r="C37" s="53">
        <v>0.3285726</v>
      </c>
      <c r="D37" s="53">
        <v>0.3077189</v>
      </c>
      <c r="E37" s="53">
        <v>0.289917</v>
      </c>
      <c r="F37" s="53">
        <v>0.2782186</v>
      </c>
    </row>
    <row r="38" spans="1:7" ht="12.75">
      <c r="A38" t="s">
        <v>54</v>
      </c>
      <c r="B38" s="53">
        <v>0</v>
      </c>
      <c r="C38" s="53">
        <v>-7.881650000000001E-05</v>
      </c>
      <c r="D38" s="53">
        <v>0.0001426572</v>
      </c>
      <c r="E38" s="53">
        <v>-9.957529E-05</v>
      </c>
      <c r="F38" s="53">
        <v>7.28944E-05</v>
      </c>
      <c r="G38" s="53">
        <v>0.0003076125</v>
      </c>
    </row>
    <row r="39" spans="1:7" ht="12.75">
      <c r="A39" t="s">
        <v>55</v>
      </c>
      <c r="B39" s="53">
        <v>-5.907607E-05</v>
      </c>
      <c r="C39" s="53">
        <v>-4.742506E-05</v>
      </c>
      <c r="D39" s="53">
        <v>6.841463E-05</v>
      </c>
      <c r="E39" s="53">
        <v>-1.663671E-05</v>
      </c>
      <c r="F39" s="53">
        <v>5.712739E-05</v>
      </c>
      <c r="G39" s="53">
        <v>0.001151544</v>
      </c>
    </row>
    <row r="40" spans="2:5" ht="12.75">
      <c r="B40" t="s">
        <v>46</v>
      </c>
      <c r="C40">
        <v>-0.003754</v>
      </c>
      <c r="D40" t="s">
        <v>47</v>
      </c>
      <c r="E40">
        <v>3.118058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-8.523790978848742E-06</v>
      </c>
      <c r="C50">
        <f>-0.017/(C7*C7+C22*C22)*(C21*C22+C6*C7)</f>
        <v>-7.881650382755003E-05</v>
      </c>
      <c r="D50">
        <f>-0.017/(D7*D7+D22*D22)*(D21*D22+D6*D7)</f>
        <v>0.00014265722286328693</v>
      </c>
      <c r="E50">
        <f>-0.017/(E7*E7+E22*E22)*(E21*E22+E6*E7)</f>
        <v>-9.957528447521459E-05</v>
      </c>
      <c r="F50">
        <f>-0.017/(F7*F7+F22*F22)*(F21*F22+F6*F7)</f>
        <v>7.289440783160084E-05</v>
      </c>
      <c r="G50">
        <f>(B50*B$4+C50*C$4+D50*D$4+E50*E$4+F50*F$4)/SUM(B$4:F$4)</f>
        <v>-1.0969488879953127E-07</v>
      </c>
    </row>
    <row r="51" spans="1:7" ht="12.75">
      <c r="A51" t="s">
        <v>58</v>
      </c>
      <c r="B51">
        <f>-0.017/(B7*B7+B22*B22)*(B21*B7-B6*B22)</f>
        <v>-5.907607529236758E-05</v>
      </c>
      <c r="C51">
        <f>-0.017/(C7*C7+C22*C22)*(C21*C7-C6*C22)</f>
        <v>-4.742505045639769E-05</v>
      </c>
      <c r="D51">
        <f>-0.017/(D7*D7+D22*D22)*(D21*D7-D6*D22)</f>
        <v>6.84146357209895E-05</v>
      </c>
      <c r="E51">
        <f>-0.017/(E7*E7+E22*E22)*(E21*E7-E6*E22)</f>
        <v>-1.6636710096933468E-05</v>
      </c>
      <c r="F51">
        <f>-0.017/(F7*F7+F22*F22)*(F21*F7-F6*F22)</f>
        <v>5.712739482630695E-05</v>
      </c>
      <c r="G51">
        <f>(B51*B$4+C51*C$4+D51*D$4+E51*E$4+F51*F$4)/SUM(B$4:F$4)</f>
        <v>1.1380876432101699E-07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9999.991573431495</v>
      </c>
      <c r="C62">
        <f>C7+(2/0.017)*(C8*C50-C23*C51)</f>
        <v>9999.960234386175</v>
      </c>
      <c r="D62">
        <f>D7+(2/0.017)*(D8*D50-D23*D51)</f>
        <v>10000.071755210176</v>
      </c>
      <c r="E62">
        <f>E7+(2/0.017)*(E8*E50-E23*E51)</f>
        <v>9999.964552084424</v>
      </c>
      <c r="F62">
        <f>F7+(2/0.017)*(F8*F50-F23*F51)</f>
        <v>9999.941818526231</v>
      </c>
    </row>
    <row r="63" spans="1:6" ht="12.75">
      <c r="A63" t="s">
        <v>66</v>
      </c>
      <c r="B63">
        <f>B8+(3/0.017)*(B9*B50-B24*B51)</f>
        <v>3.1086442295972865</v>
      </c>
      <c r="C63">
        <f>C8+(3/0.017)*(C9*C50-C24*C51)</f>
        <v>2.0370785779636593</v>
      </c>
      <c r="D63">
        <f>D8+(3/0.017)*(D9*D50-D24*D51)</f>
        <v>1.7951601833496245</v>
      </c>
      <c r="E63">
        <f>E8+(3/0.017)*(E9*E50-E24*E51)</f>
        <v>2.572058438639805</v>
      </c>
      <c r="F63">
        <f>F8+(3/0.017)*(F9*F50-F24*F51)</f>
        <v>-1.9841644397665426</v>
      </c>
    </row>
    <row r="64" spans="1:6" ht="12.75">
      <c r="A64" t="s">
        <v>67</v>
      </c>
      <c r="B64">
        <f>B9+(4/0.017)*(B10*B50-B25*B51)</f>
        <v>0.19451843298358626</v>
      </c>
      <c r="C64">
        <f>C9+(4/0.017)*(C10*C50-C25*C51)</f>
        <v>-0.5330389705853998</v>
      </c>
      <c r="D64">
        <f>D9+(4/0.017)*(D10*D50-D25*D51)</f>
        <v>-0.6098331490804727</v>
      </c>
      <c r="E64">
        <f>E9+(4/0.017)*(E10*E50-E25*E51)</f>
        <v>-0.5944850856739781</v>
      </c>
      <c r="F64">
        <f>F9+(4/0.017)*(F10*F50-F25*F51)</f>
        <v>-2.2323534247071626</v>
      </c>
    </row>
    <row r="65" spans="1:6" ht="12.75">
      <c r="A65" t="s">
        <v>68</v>
      </c>
      <c r="B65">
        <f>B10+(5/0.017)*(B11*B50-B26*B51)</f>
        <v>-0.5695006021318809</v>
      </c>
      <c r="C65">
        <f>C10+(5/0.017)*(C11*C50-C26*C51)</f>
        <v>-0.12182573424633018</v>
      </c>
      <c r="D65">
        <f>D10+(5/0.017)*(D11*D50-D26*D51)</f>
        <v>-0.012595912297158243</v>
      </c>
      <c r="E65">
        <f>E10+(5/0.017)*(E11*E50-E26*E51)</f>
        <v>-0.9557030418488983</v>
      </c>
      <c r="F65">
        <f>F10+(5/0.017)*(F11*F50-F26*F51)</f>
        <v>0.517032168151137</v>
      </c>
    </row>
    <row r="66" spans="1:6" ht="12.75">
      <c r="A66" t="s">
        <v>69</v>
      </c>
      <c r="B66">
        <f>B11+(6/0.017)*(B12*B50-B27*B51)</f>
        <v>1.9968209922129563</v>
      </c>
      <c r="C66">
        <f>C11+(6/0.017)*(C12*C50-C27*C51)</f>
        <v>0.177215478220236</v>
      </c>
      <c r="D66">
        <f>D11+(6/0.017)*(D12*D50-D27*D51)</f>
        <v>1.086507706469562</v>
      </c>
      <c r="E66">
        <f>E11+(6/0.017)*(E12*E50-E27*E51)</f>
        <v>-0.4704836894356549</v>
      </c>
      <c r="F66">
        <f>F11+(6/0.017)*(F12*F50-F27*F51)</f>
        <v>12.336612944187243</v>
      </c>
    </row>
    <row r="67" spans="1:6" ht="12.75">
      <c r="A67" t="s">
        <v>70</v>
      </c>
      <c r="B67">
        <f>B12+(7/0.017)*(B13*B50-B28*B51)</f>
        <v>0.26424692720017295</v>
      </c>
      <c r="C67">
        <f>C12+(7/0.017)*(C13*C50-C28*C51)</f>
        <v>0.5496003760374165</v>
      </c>
      <c r="D67">
        <f>D12+(7/0.017)*(D13*D50-D28*D51)</f>
        <v>0.5037480063933549</v>
      </c>
      <c r="E67">
        <f>E12+(7/0.017)*(E13*E50-E28*E51)</f>
        <v>-0.19128072171095117</v>
      </c>
      <c r="F67">
        <f>F12+(7/0.017)*(F13*F50-F28*F51)</f>
        <v>-0.21394178779876247</v>
      </c>
    </row>
    <row r="68" spans="1:6" ht="12.75">
      <c r="A68" t="s">
        <v>71</v>
      </c>
      <c r="B68">
        <f>B13+(8/0.017)*(B14*B50-B29*B51)</f>
        <v>0.0027230416335901693</v>
      </c>
      <c r="C68">
        <f>C13+(8/0.017)*(C14*C50-C29*C51)</f>
        <v>0.0711665458845159</v>
      </c>
      <c r="D68">
        <f>D13+(8/0.017)*(D14*D50-D29*D51)</f>
        <v>-0.11631346473715252</v>
      </c>
      <c r="E68">
        <f>E13+(8/0.017)*(E14*E50-E29*E51)</f>
        <v>-0.18176629458130603</v>
      </c>
      <c r="F68">
        <f>F13+(8/0.017)*(F14*F50-F29*F51)</f>
        <v>-0.30011034505113854</v>
      </c>
    </row>
    <row r="69" spans="1:6" ht="12.75">
      <c r="A69" t="s">
        <v>72</v>
      </c>
      <c r="B69">
        <f>B14+(9/0.017)*(B15*B50-B30*B51)</f>
        <v>-0.13878322924574066</v>
      </c>
      <c r="C69">
        <f>C14+(9/0.017)*(C15*C50-C30*C51)</f>
        <v>0.06844330436547041</v>
      </c>
      <c r="D69">
        <f>D14+(9/0.017)*(D15*D50-D30*D51)</f>
        <v>0.2049087688223533</v>
      </c>
      <c r="E69">
        <f>E14+(9/0.017)*(E15*E50-E30*E51)</f>
        <v>0.1026520509783297</v>
      </c>
      <c r="F69">
        <f>F14+(9/0.017)*(F15*F50-F30*F51)</f>
        <v>0.03412354382974356</v>
      </c>
    </row>
    <row r="70" spans="1:6" ht="12.75">
      <c r="A70" t="s">
        <v>73</v>
      </c>
      <c r="B70">
        <f>B15+(10/0.017)*(B16*B50-B31*B51)</f>
        <v>-0.4005417223995072</v>
      </c>
      <c r="C70">
        <f>C15+(10/0.017)*(C16*C50-C31*C51)</f>
        <v>-0.1582346654007321</v>
      </c>
      <c r="D70">
        <f>D15+(10/0.017)*(D16*D50-D31*D51)</f>
        <v>-0.09914715362543416</v>
      </c>
      <c r="E70">
        <f>E15+(10/0.017)*(E16*E50-E31*E51)</f>
        <v>-0.23985052637044627</v>
      </c>
      <c r="F70">
        <f>F15+(10/0.017)*(F16*F50-F31*F51)</f>
        <v>-0.43041070600260234</v>
      </c>
    </row>
    <row r="71" spans="1:6" ht="12.75">
      <c r="A71" t="s">
        <v>74</v>
      </c>
      <c r="B71">
        <f>B16+(11/0.017)*(B17*B50-B32*B51)</f>
        <v>0.008279769072190205</v>
      </c>
      <c r="C71">
        <f>C16+(11/0.017)*(C17*C50-C32*C51)</f>
        <v>-0.030314601933660524</v>
      </c>
      <c r="D71">
        <f>D16+(11/0.017)*(D17*D50-D32*D51)</f>
        <v>-0.055244995295982806</v>
      </c>
      <c r="E71">
        <f>E16+(11/0.017)*(E17*E50-E32*E51)</f>
        <v>-0.029306090265534365</v>
      </c>
      <c r="F71">
        <f>F16+(11/0.017)*(F17*F50-F32*F51)</f>
        <v>-0.059608129154406074</v>
      </c>
    </row>
    <row r="72" spans="1:6" ht="12.75">
      <c r="A72" t="s">
        <v>75</v>
      </c>
      <c r="B72">
        <f>B17+(12/0.017)*(B18*B50-B33*B51)</f>
        <v>-0.05020168251029301</v>
      </c>
      <c r="C72">
        <f>C17+(12/0.017)*(C18*C50-C33*C51)</f>
        <v>-0.023320750155572525</v>
      </c>
      <c r="D72">
        <f>D17+(12/0.017)*(D18*D50-D33*D51)</f>
        <v>-0.03690156637961134</v>
      </c>
      <c r="E72">
        <f>E17+(12/0.017)*(E18*E50-E33*E51)</f>
        <v>-0.027344882723259533</v>
      </c>
      <c r="F72">
        <f>F17+(12/0.017)*(F18*F50-F33*F51)</f>
        <v>-0.05176600486886813</v>
      </c>
    </row>
    <row r="73" spans="1:6" ht="12.75">
      <c r="A73" t="s">
        <v>76</v>
      </c>
      <c r="B73">
        <f>B18+(13/0.017)*(B19*B50-B34*B51)</f>
        <v>0.011979165722380516</v>
      </c>
      <c r="C73">
        <f>C18+(13/0.017)*(C19*C50-C34*C51)</f>
        <v>0.01881347178770913</v>
      </c>
      <c r="D73">
        <f>D18+(13/0.017)*(D19*D50-D34*D51)</f>
        <v>0.037468742974597825</v>
      </c>
      <c r="E73">
        <f>E18+(13/0.017)*(E19*E50-E34*E51)</f>
        <v>0.04551564640374635</v>
      </c>
      <c r="F73">
        <f>F18+(13/0.017)*(F19*F50-F34*F51)</f>
        <v>0.014290082673261567</v>
      </c>
    </row>
    <row r="74" spans="1:6" ht="12.75">
      <c r="A74" t="s">
        <v>77</v>
      </c>
      <c r="B74">
        <f>B19+(14/0.017)*(B20*B50-B35*B51)</f>
        <v>-0.19825021656396324</v>
      </c>
      <c r="C74">
        <f>C19+(14/0.017)*(C20*C50-C35*C51)</f>
        <v>-0.1751774659881807</v>
      </c>
      <c r="D74">
        <f>D19+(14/0.017)*(D20*D50-D35*D51)</f>
        <v>-0.19416888231686497</v>
      </c>
      <c r="E74">
        <f>E19+(14/0.017)*(E20*E50-E35*E51)</f>
        <v>-0.16776801374071976</v>
      </c>
      <c r="F74">
        <f>F19+(14/0.017)*(F20*F50-F35*F51)</f>
        <v>-0.1378303062439527</v>
      </c>
    </row>
    <row r="75" spans="1:6" ht="12.75">
      <c r="A75" t="s">
        <v>78</v>
      </c>
      <c r="B75" s="53">
        <f>B20</f>
        <v>0.003041274</v>
      </c>
      <c r="C75" s="53">
        <f>C20</f>
        <v>0.001073719</v>
      </c>
      <c r="D75" s="53">
        <f>D20</f>
        <v>-0.008679272</v>
      </c>
      <c r="E75" s="53">
        <f>E20</f>
        <v>-0.0005218112</v>
      </c>
      <c r="F75" s="53">
        <f>F20</f>
        <v>-0.006538083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53.66393779587927</v>
      </c>
      <c r="C82">
        <f>C22+(2/0.017)*(C8*C51+C23*C50)</f>
        <v>-0.6792433762794502</v>
      </c>
      <c r="D82">
        <f>D22+(2/0.017)*(D8*D51+D23*D50)</f>
        <v>-50.448258442384535</v>
      </c>
      <c r="E82">
        <f>E22+(2/0.017)*(E8*E51+E23*E50)</f>
        <v>4.090961369259671</v>
      </c>
      <c r="F82">
        <f>F22+(2/0.017)*(F8*F51+F23*F50)</f>
        <v>27.034726935327594</v>
      </c>
    </row>
    <row r="83" spans="1:6" ht="12.75">
      <c r="A83" t="s">
        <v>81</v>
      </c>
      <c r="B83">
        <f>B23+(3/0.017)*(B9*B51+B24*B50)</f>
        <v>-0.7695807828403762</v>
      </c>
      <c r="C83">
        <f>C23+(3/0.017)*(C9*C51+C24*C50)</f>
        <v>-3.766099000339303</v>
      </c>
      <c r="D83">
        <f>D23+(3/0.017)*(D9*D51+D24*D50)</f>
        <v>-5.111417925052046</v>
      </c>
      <c r="E83">
        <f>E23+(3/0.017)*(E9*E51+E24*E50)</f>
        <v>-2.747113892173589</v>
      </c>
      <c r="F83">
        <f>F23+(3/0.017)*(F9*F51+F24*F50)</f>
        <v>6.206923016952476</v>
      </c>
    </row>
    <row r="84" spans="1:6" ht="12.75">
      <c r="A84" t="s">
        <v>82</v>
      </c>
      <c r="B84">
        <f>B24+(4/0.017)*(B10*B51+B25*B50)</f>
        <v>1.21731112511323</v>
      </c>
      <c r="C84">
        <f>C24+(4/0.017)*(C10*C51+C25*C50)</f>
        <v>0.6351765648836232</v>
      </c>
      <c r="D84">
        <f>D24+(4/0.017)*(D10*D51+D25*D50)</f>
        <v>0.608554686337908</v>
      </c>
      <c r="E84">
        <f>E24+(4/0.017)*(E10*E51+E25*E50)</f>
        <v>-0.8837404605565273</v>
      </c>
      <c r="F84">
        <f>F24+(4/0.017)*(F10*F51+F25*F50)</f>
        <v>2.5689302606220528</v>
      </c>
    </row>
    <row r="85" spans="1:6" ht="12.75">
      <c r="A85" t="s">
        <v>83</v>
      </c>
      <c r="B85">
        <f>B25+(5/0.017)*(B11*B51+B26*B50)</f>
        <v>-0.5270992817051035</v>
      </c>
      <c r="C85">
        <f>C25+(5/0.017)*(C11*C51+C26*C50)</f>
        <v>-1.722081240733579</v>
      </c>
      <c r="D85">
        <f>D25+(5/0.017)*(D11*D51+D26*D50)</f>
        <v>-2.1409942948261955</v>
      </c>
      <c r="E85">
        <f>E25+(5/0.017)*(E11*E51+E26*E50)</f>
        <v>-1.1036059662166007</v>
      </c>
      <c r="F85">
        <f>F25+(5/0.017)*(F11*F51+F26*F50)</f>
        <v>-3.010015277049619</v>
      </c>
    </row>
    <row r="86" spans="1:6" ht="12.75">
      <c r="A86" t="s">
        <v>84</v>
      </c>
      <c r="B86">
        <f>B26+(6/0.017)*(B12*B51+B27*B50)</f>
        <v>1.34160149194959</v>
      </c>
      <c r="C86">
        <f>C26+(6/0.017)*(C12*C51+C27*C50)</f>
        <v>0.10701195344298198</v>
      </c>
      <c r="D86">
        <f>D26+(6/0.017)*(D12*D51+D27*D50)</f>
        <v>0.5665396331837725</v>
      </c>
      <c r="E86">
        <f>E26+(6/0.017)*(E12*E51+E27*E50)</f>
        <v>0.922832399628964</v>
      </c>
      <c r="F86">
        <f>F26+(6/0.017)*(F12*F51+F27*F50)</f>
        <v>1.676552311348243</v>
      </c>
    </row>
    <row r="87" spans="1:6" ht="12.75">
      <c r="A87" t="s">
        <v>85</v>
      </c>
      <c r="B87">
        <f>B27+(7/0.017)*(B13*B51+B28*B50)</f>
        <v>0.19973908641286864</v>
      </c>
      <c r="C87">
        <f>C27+(7/0.017)*(C13*C51+C28*C50)</f>
        <v>0.31921132688091586</v>
      </c>
      <c r="D87">
        <f>D27+(7/0.017)*(D13*D51+D28*D50)</f>
        <v>0.11388920766038738</v>
      </c>
      <c r="E87">
        <f>E27+(7/0.017)*(E13*E51+E28*E50)</f>
        <v>0.7181933483494178</v>
      </c>
      <c r="F87">
        <f>F27+(7/0.017)*(F13*F51+F28*F50)</f>
        <v>0.6091140960388866</v>
      </c>
    </row>
    <row r="88" spans="1:6" ht="12.75">
      <c r="A88" t="s">
        <v>86</v>
      </c>
      <c r="B88">
        <f>B28+(8/0.017)*(B14*B51+B29*B50)</f>
        <v>0.15498813649188806</v>
      </c>
      <c r="C88">
        <f>C28+(8/0.017)*(C14*C51+C29*C50)</f>
        <v>-0.22277963279351348</v>
      </c>
      <c r="D88">
        <f>D28+(8/0.017)*(D14*D51+D29*D50)</f>
        <v>-0.1596817509244797</v>
      </c>
      <c r="E88">
        <f>E28+(8/0.017)*(E14*E51+E29*E50)</f>
        <v>-0.1819715786570299</v>
      </c>
      <c r="F88">
        <f>F28+(8/0.017)*(F14*F51+F29*F50)</f>
        <v>-0.08915866099002877</v>
      </c>
    </row>
    <row r="89" spans="1:6" ht="12.75">
      <c r="A89" t="s">
        <v>87</v>
      </c>
      <c r="B89">
        <f>B29+(9/0.017)*(B15*B51+B30*B50)</f>
        <v>0.07529735643328686</v>
      </c>
      <c r="C89">
        <f>C29+(9/0.017)*(C15*C51+C30*C50)</f>
        <v>-0.005926857916503918</v>
      </c>
      <c r="D89">
        <f>D29+(9/0.017)*(D15*D51+D30*D50)</f>
        <v>0.011791075794609572</v>
      </c>
      <c r="E89">
        <f>E29+(9/0.017)*(E15*E51+E30*E50)</f>
        <v>0.1272841909958353</v>
      </c>
      <c r="F89">
        <f>F29+(9/0.017)*(F15*F51+F30*F50)</f>
        <v>0.033301084558146184</v>
      </c>
    </row>
    <row r="90" spans="1:6" ht="12.75">
      <c r="A90" t="s">
        <v>88</v>
      </c>
      <c r="B90">
        <f>B30+(10/0.017)*(B16*B51+B31*B50)</f>
        <v>0.15650875292733746</v>
      </c>
      <c r="C90">
        <f>C30+(10/0.017)*(C16*C51+C31*C50)</f>
        <v>0.07832512808413447</v>
      </c>
      <c r="D90">
        <f>D30+(10/0.017)*(D16*D51+D31*D50)</f>
        <v>-0.08023507591750655</v>
      </c>
      <c r="E90">
        <f>E30+(10/0.017)*(E16*E51+E31*E50)</f>
        <v>-0.04447104024994488</v>
      </c>
      <c r="F90">
        <f>F30+(10/0.017)*(F16*F51+F31*F50)</f>
        <v>0.29826818657957627</v>
      </c>
    </row>
    <row r="91" spans="1:6" ht="12.75">
      <c r="A91" t="s">
        <v>89</v>
      </c>
      <c r="B91">
        <f>B31+(11/0.017)*(B17*B51+B32*B50)</f>
        <v>0.03996160699935206</v>
      </c>
      <c r="C91">
        <f>C31+(11/0.017)*(C17*C51+C32*C50)</f>
        <v>0.0559535500224385</v>
      </c>
      <c r="D91">
        <f>D31+(11/0.017)*(D17*D51+D32*D50)</f>
        <v>0.008151122482279389</v>
      </c>
      <c r="E91">
        <f>E31+(11/0.017)*(E17*E51+E32*E50)</f>
        <v>0.04864754878174821</v>
      </c>
      <c r="F91">
        <f>F31+(11/0.017)*(F17*F51+F32*F50)</f>
        <v>0.01487939673027461</v>
      </c>
    </row>
    <row r="92" spans="1:6" ht="12.75">
      <c r="A92" t="s">
        <v>90</v>
      </c>
      <c r="B92">
        <f>B32+(12/0.017)*(B18*B51+B33*B50)</f>
        <v>0.03646573933379636</v>
      </c>
      <c r="C92">
        <f>C32+(12/0.017)*(C18*C51+C33*C50)</f>
        <v>-0.004219728629960292</v>
      </c>
      <c r="D92">
        <f>D32+(12/0.017)*(D18*D51+D33*D50)</f>
        <v>0.006630549016514659</v>
      </c>
      <c r="E92">
        <f>E32+(12/0.017)*(E18*E51+E33*E50)</f>
        <v>-0.03439992728867078</v>
      </c>
      <c r="F92">
        <f>F32+(12/0.017)*(F18*F51+F33*F50)</f>
        <v>-0.03336276524038201</v>
      </c>
    </row>
    <row r="93" spans="1:6" ht="12.75">
      <c r="A93" t="s">
        <v>91</v>
      </c>
      <c r="B93">
        <f>B33+(13/0.017)*(B19*B51+B34*B50)</f>
        <v>0.13496038537198787</v>
      </c>
      <c r="C93">
        <f>C33+(13/0.017)*(C19*C51+C34*C50)</f>
        <v>0.11888203732447794</v>
      </c>
      <c r="D93">
        <f>D33+(13/0.017)*(D19*D51+D34*D50)</f>
        <v>0.12773608947653037</v>
      </c>
      <c r="E93">
        <f>E33+(13/0.017)*(E19*E51+E34*E50)</f>
        <v>0.10358747904261104</v>
      </c>
      <c r="F93">
        <f>F33+(13/0.017)*(F19*F51+F34*F50)</f>
        <v>0.0861034259613575</v>
      </c>
    </row>
    <row r="94" spans="1:6" ht="12.75">
      <c r="A94" t="s">
        <v>92</v>
      </c>
      <c r="B94">
        <f>B34+(14/0.017)*(B20*B51+B35*B50)</f>
        <v>-0.007749900550885405</v>
      </c>
      <c r="C94">
        <f>C34+(14/0.017)*(C20*C51+C35*C50)</f>
        <v>0.005940151423641184</v>
      </c>
      <c r="D94">
        <f>D34+(14/0.017)*(D20*D51+D35*D50)</f>
        <v>-0.0006569523313346695</v>
      </c>
      <c r="E94">
        <f>E34+(14/0.017)*(E20*E51+E35*E50)</f>
        <v>-0.0080683644828944</v>
      </c>
      <c r="F94">
        <f>F34+(14/0.017)*(F20*F51+F35*F50)</f>
        <v>-0.01995495776985147</v>
      </c>
    </row>
    <row r="95" spans="1:6" ht="12.75">
      <c r="A95" t="s">
        <v>93</v>
      </c>
      <c r="B95" s="53">
        <f>B35</f>
        <v>-0.003586123</v>
      </c>
      <c r="C95" s="53">
        <f>C35</f>
        <v>-0.009452429</v>
      </c>
      <c r="D95" s="53">
        <f>D35</f>
        <v>-0.006131888</v>
      </c>
      <c r="E95" s="53">
        <f>E35</f>
        <v>-0.007123947</v>
      </c>
      <c r="F95" s="53">
        <f>F35</f>
        <v>0.0003128978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3.10864684911985</v>
      </c>
      <c r="C103">
        <f>C63*10000/C62</f>
        <v>2.037086678563878</v>
      </c>
      <c r="D103">
        <f>D63*10000/D62</f>
        <v>1.7951473022324278</v>
      </c>
      <c r="E103">
        <f>E63*10000/E62</f>
        <v>2.5720675560831636</v>
      </c>
      <c r="F103">
        <f>F63*10000/F62</f>
        <v>-1.9841759839948392</v>
      </c>
      <c r="G103">
        <f>AVERAGE(C103:E103)</f>
        <v>2.134767178959823</v>
      </c>
      <c r="H103">
        <f>STDEV(C103:E103)</f>
        <v>0.39756430967715806</v>
      </c>
      <c r="I103">
        <f>(B103*B4+C103*C4+D103*D4+E103*E4+F103*F4)/SUM(B4:F4)</f>
        <v>1.7255694719973944</v>
      </c>
      <c r="K103">
        <f>(LN(H103)+LN(H123))/2-LN(K114*K115^3)</f>
        <v>-4.254509323575216</v>
      </c>
    </row>
    <row r="104" spans="1:11" ht="12.75">
      <c r="A104" t="s">
        <v>67</v>
      </c>
      <c r="B104">
        <f>B64*10000/B62</f>
        <v>0.1945185968960145</v>
      </c>
      <c r="C104">
        <f>C64*10000/C62</f>
        <v>-0.5330410902560146</v>
      </c>
      <c r="D104">
        <f>D64*10000/D62</f>
        <v>-0.6098287732412931</v>
      </c>
      <c r="E104">
        <f>E64*10000/E62</f>
        <v>-0.5944871930071609</v>
      </c>
      <c r="F104">
        <f>F64*10000/F62</f>
        <v>-2.232366412943952</v>
      </c>
      <c r="G104">
        <f>AVERAGE(C104:E104)</f>
        <v>-0.5791190188348229</v>
      </c>
      <c r="H104">
        <f>STDEV(C104:E104)</f>
        <v>0.04063523898791922</v>
      </c>
      <c r="I104">
        <f>(B104*B4+C104*C4+D104*D4+E104*E4+F104*F4)/SUM(B4:F4)</f>
        <v>-0.6879336882296361</v>
      </c>
      <c r="K104">
        <f>(LN(H104)+LN(H124))/2-LN(K114*K115^4)</f>
        <v>-4.958793425004066</v>
      </c>
    </row>
    <row r="105" spans="1:11" ht="12.75">
      <c r="A105" t="s">
        <v>68</v>
      </c>
      <c r="B105">
        <f>B65*10000/B62</f>
        <v>-0.569501082025869</v>
      </c>
      <c r="C105">
        <f>C65*10000/C62</f>
        <v>-0.12182621869576683</v>
      </c>
      <c r="D105">
        <f>D65*10000/D62</f>
        <v>-0.012595821915573353</v>
      </c>
      <c r="E105">
        <f>E65*10000/E62</f>
        <v>-0.9557064296289816</v>
      </c>
      <c r="F105">
        <f>F65*10000/F62</f>
        <v>0.5170351763379919</v>
      </c>
      <c r="G105">
        <f>AVERAGE(C105:E105)</f>
        <v>-0.3633761567467739</v>
      </c>
      <c r="H105">
        <f>STDEV(C105:E105)</f>
        <v>0.5158722555291402</v>
      </c>
      <c r="I105">
        <f>(B105*B4+C105*C4+D105*D4+E105*E4+F105*F4)/SUM(B4:F4)</f>
        <v>-0.2756977236577397</v>
      </c>
      <c r="K105">
        <f>(LN(H105)+LN(H125))/2-LN(K114*K115^5)</f>
        <v>-3.3520367147664896</v>
      </c>
    </row>
    <row r="106" spans="1:11" ht="12.75">
      <c r="A106" t="s">
        <v>69</v>
      </c>
      <c r="B106">
        <f>B66*10000/B62</f>
        <v>1.9968226748492623</v>
      </c>
      <c r="C106">
        <f>C66*10000/C62</f>
        <v>0.1772161829312654</v>
      </c>
      <c r="D106">
        <f>D66*10000/D62</f>
        <v>1.0864999102666204</v>
      </c>
      <c r="E106">
        <f>E66*10000/E62</f>
        <v>-0.47048535720817714</v>
      </c>
      <c r="F106">
        <f>F66*10000/F62</f>
        <v>12.336684720837091</v>
      </c>
      <c r="G106">
        <f>AVERAGE(C106:E106)</f>
        <v>0.2644102453299029</v>
      </c>
      <c r="H106">
        <f>STDEV(C106:E106)</f>
        <v>0.7821463316870921</v>
      </c>
      <c r="I106">
        <f>(B106*B4+C106*C4+D106*D4+E106*E4+F106*F4)/SUM(B4:F4)</f>
        <v>2.1284285395205873</v>
      </c>
      <c r="K106">
        <f>(LN(H106)+LN(H126))/2-LN(K114*K115^6)</f>
        <v>-2.674490460683976</v>
      </c>
    </row>
    <row r="107" spans="1:11" ht="12.75">
      <c r="A107" t="s">
        <v>70</v>
      </c>
      <c r="B107">
        <f>B67*10000/B62</f>
        <v>0.26424714986984404</v>
      </c>
      <c r="C107">
        <f>C67*10000/C62</f>
        <v>0.5496025615657385</v>
      </c>
      <c r="D107">
        <f>D67*10000/D62</f>
        <v>0.5037443917648843</v>
      </c>
      <c r="E107">
        <f>E67*10000/E62</f>
        <v>-0.1912813997636422</v>
      </c>
      <c r="F107">
        <f>F67*10000/F62</f>
        <v>-0.21394303255085612</v>
      </c>
      <c r="G107">
        <f>AVERAGE(C107:E107)</f>
        <v>0.28735518452232683</v>
      </c>
      <c r="H107">
        <f>STDEV(C107:E107)</f>
        <v>0.415145128596104</v>
      </c>
      <c r="I107">
        <f>(B107*B4+C107*C4+D107*D4+E107*E4+F107*F4)/SUM(B4:F4)</f>
        <v>0.21694636269320702</v>
      </c>
      <c r="K107">
        <f>(LN(H107)+LN(H127))/2-LN(K114*K115^7)</f>
        <v>-2.542857352974427</v>
      </c>
    </row>
    <row r="108" spans="1:9" ht="12.75">
      <c r="A108" t="s">
        <v>71</v>
      </c>
      <c r="B108">
        <f>B68*10000/B62</f>
        <v>0.0027230439281817898</v>
      </c>
      <c r="C108">
        <f>C68*10000/C62</f>
        <v>0.07116682888377936</v>
      </c>
      <c r="D108">
        <f>D68*10000/D62</f>
        <v>-0.11631263013343039</v>
      </c>
      <c r="E108">
        <f>E68*10000/E62</f>
        <v>-0.1817669389072165</v>
      </c>
      <c r="F108">
        <f>F68*10000/F62</f>
        <v>-0.3001120911475144</v>
      </c>
      <c r="G108">
        <f>AVERAGE(C108:E108)</f>
        <v>-0.07563758005228918</v>
      </c>
      <c r="H108">
        <f>STDEV(C108:E108)</f>
        <v>0.1312810629777382</v>
      </c>
      <c r="I108">
        <f>(B108*B4+C108*C4+D108*D4+E108*E4+F108*F4)/SUM(B4:F4)</f>
        <v>-0.094289407761497</v>
      </c>
    </row>
    <row r="109" spans="1:9" ht="12.75">
      <c r="A109" t="s">
        <v>72</v>
      </c>
      <c r="B109">
        <f>B69*10000/B62</f>
        <v>-0.13878334619247806</v>
      </c>
      <c r="C109">
        <f>C69*10000/C62</f>
        <v>0.06844357653555375</v>
      </c>
      <c r="D109">
        <f>D69*10000/D62</f>
        <v>0.2049072985057262</v>
      </c>
      <c r="E109">
        <f>E69*10000/E62</f>
        <v>0.10265241485974326</v>
      </c>
      <c r="F109">
        <f>F69*10000/F62</f>
        <v>0.0341237423667057</v>
      </c>
      <c r="G109">
        <f>AVERAGE(C109:E109)</f>
        <v>0.12533442996700775</v>
      </c>
      <c r="H109">
        <f>STDEV(C109:E109)</f>
        <v>0.07100311409003664</v>
      </c>
      <c r="I109">
        <f>(B109*B4+C109*C4+D109*D4+E109*E4+F109*F4)/SUM(B4:F4)</f>
        <v>0.0748684226064453</v>
      </c>
    </row>
    <row r="110" spans="1:11" ht="12.75">
      <c r="A110" t="s">
        <v>73</v>
      </c>
      <c r="B110">
        <f>B70*10000/B62</f>
        <v>-0.4005420599190179</v>
      </c>
      <c r="C110">
        <f>C70*10000/C62</f>
        <v>-0.1582352946330941</v>
      </c>
      <c r="D110">
        <f>D70*10000/D62</f>
        <v>-0.09914644219805435</v>
      </c>
      <c r="E110">
        <f>E70*10000/E62</f>
        <v>-0.2398513765935811</v>
      </c>
      <c r="F110">
        <f>F70*10000/F62</f>
        <v>-0.4304132102100923</v>
      </c>
      <c r="G110">
        <f>AVERAGE(C110:E110)</f>
        <v>-0.1657443711415765</v>
      </c>
      <c r="H110">
        <f>STDEV(C110:E110)</f>
        <v>0.07065238363509091</v>
      </c>
      <c r="I110">
        <f>(B110*B4+C110*C4+D110*D4+E110*E4+F110*F4)/SUM(B4:F4)</f>
        <v>-0.23514584332473865</v>
      </c>
      <c r="K110">
        <f>EXP(AVERAGE(K103:K107))</f>
        <v>0.028537466089633427</v>
      </c>
    </row>
    <row r="111" spans="1:9" ht="12.75">
      <c r="A111" t="s">
        <v>74</v>
      </c>
      <c r="B111">
        <f>B71*10000/B62</f>
        <v>0.008279776049200212</v>
      </c>
      <c r="C111">
        <f>C71*10000/C62</f>
        <v>-0.03031472248201527</v>
      </c>
      <c r="D111">
        <f>D71*10000/D62</f>
        <v>-0.05524459888720238</v>
      </c>
      <c r="E111">
        <f>E71*10000/E62</f>
        <v>-0.02930619414988397</v>
      </c>
      <c r="F111">
        <f>F71*10000/F62</f>
        <v>-0.05960847596530415</v>
      </c>
      <c r="G111">
        <f>AVERAGE(C111:E111)</f>
        <v>-0.03828850517303387</v>
      </c>
      <c r="H111">
        <f>STDEV(C111:E111)</f>
        <v>0.01469306359755942</v>
      </c>
      <c r="I111">
        <f>(B111*B4+C111*C4+D111*D4+E111*E4+F111*F4)/SUM(B4:F4)</f>
        <v>-0.034387479372779035</v>
      </c>
    </row>
    <row r="112" spans="1:9" ht="12.75">
      <c r="A112" t="s">
        <v>75</v>
      </c>
      <c r="B112">
        <f>B72*10000/B62</f>
        <v>-0.05020172481312033</v>
      </c>
      <c r="C112">
        <f>C72*10000/C62</f>
        <v>-0.02332084289233578</v>
      </c>
      <c r="D112">
        <f>D72*10000/D62</f>
        <v>-0.03690130159354618</v>
      </c>
      <c r="E112">
        <f>E72*10000/E62</f>
        <v>-0.027344979655512556</v>
      </c>
      <c r="F112">
        <f>F72*10000/F62</f>
        <v>-0.051766306052865904</v>
      </c>
      <c r="G112">
        <f>AVERAGE(C112:E112)</f>
        <v>-0.02918904138046484</v>
      </c>
      <c r="H112">
        <f>STDEV(C112:E112)</f>
        <v>0.006975502660589829</v>
      </c>
      <c r="I112">
        <f>(B112*B4+C112*C4+D112*D4+E112*E4+F112*F4)/SUM(B4:F4)</f>
        <v>-0.03524986154878412</v>
      </c>
    </row>
    <row r="113" spans="1:9" ht="12.75">
      <c r="A113" t="s">
        <v>76</v>
      </c>
      <c r="B113">
        <f>B73*10000/B62</f>
        <v>0.011979175816715083</v>
      </c>
      <c r="C113">
        <f>C73*10000/C62</f>
        <v>0.01881354660093201</v>
      </c>
      <c r="D113">
        <f>D73*10000/D62</f>
        <v>0.03746847411877429</v>
      </c>
      <c r="E113">
        <f>E73*10000/E62</f>
        <v>0.04551580774779739</v>
      </c>
      <c r="F113">
        <f>F73*10000/F62</f>
        <v>0.014290165815552324</v>
      </c>
      <c r="G113">
        <f>AVERAGE(C113:E113)</f>
        <v>0.033932609489167896</v>
      </c>
      <c r="H113">
        <f>STDEV(C113:E113)</f>
        <v>0.013697789661037485</v>
      </c>
      <c r="I113">
        <f>(B113*B4+C113*C4+D113*D4+E113*E4+F113*F4)/SUM(B4:F4)</f>
        <v>0.028128165575365918</v>
      </c>
    </row>
    <row r="114" spans="1:11" ht="12.75">
      <c r="A114" t="s">
        <v>77</v>
      </c>
      <c r="B114">
        <f>B74*10000/B62</f>
        <v>-0.19825038362100714</v>
      </c>
      <c r="C114">
        <f>C74*10000/C62</f>
        <v>-0.17517816259489713</v>
      </c>
      <c r="D114">
        <f>D74*10000/D62</f>
        <v>-0.19416748906396625</v>
      </c>
      <c r="E114">
        <f>E74*10000/E62</f>
        <v>-0.16776860844546662</v>
      </c>
      <c r="F114">
        <f>F74*10000/F62</f>
        <v>-0.13783110816565314</v>
      </c>
      <c r="G114">
        <f>AVERAGE(C114:E114)</f>
        <v>-0.1790380867014433</v>
      </c>
      <c r="H114">
        <f>STDEV(C114:E114)</f>
        <v>0.013616147952290932</v>
      </c>
      <c r="I114">
        <f>(B114*B4+C114*C4+D114*D4+E114*E4+F114*F4)/SUM(B4:F4)</f>
        <v>-0.17631326382318574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0.0030412765627525298</v>
      </c>
      <c r="C115">
        <f>C75*10000/C62</f>
        <v>0.00107372326972649</v>
      </c>
      <c r="D115">
        <f>D75*10000/D62</f>
        <v>-0.008679209722148223</v>
      </c>
      <c r="E115">
        <f>E75*10000/E62</f>
        <v>-0.0005218130497184933</v>
      </c>
      <c r="F115">
        <f>F75*10000/F62</f>
        <v>-0.006538121039751777</v>
      </c>
      <c r="G115">
        <f>AVERAGE(C115:E115)</f>
        <v>-0.0027090998340467422</v>
      </c>
      <c r="H115">
        <f>STDEV(C115:E115)</f>
        <v>0.005231452292974899</v>
      </c>
      <c r="I115">
        <f>(B115*B4+C115*C4+D115*D4+E115*E4+F115*F4)/SUM(B4:F4)</f>
        <v>-0.002386868211606411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53.66398301620219</v>
      </c>
      <c r="C122">
        <f>C82*10000/C62</f>
        <v>-0.6792460773431706</v>
      </c>
      <c r="D122">
        <f>D82*10000/D62</f>
        <v>-50.447896452443246</v>
      </c>
      <c r="E122">
        <f>E82*10000/E62</f>
        <v>4.090975870916401</v>
      </c>
      <c r="F122">
        <f>F82*10000/F62</f>
        <v>27.03488422826835</v>
      </c>
      <c r="G122">
        <f>AVERAGE(C122:E122)</f>
        <v>-15.678722219623339</v>
      </c>
      <c r="H122">
        <f>STDEV(C122:E122)</f>
        <v>30.205303540654167</v>
      </c>
      <c r="I122">
        <f>(B122*B4+C122*C4+D122*D4+E122*E4+F122*F4)/SUM(B4:F4)</f>
        <v>0.08119648283988032</v>
      </c>
    </row>
    <row r="123" spans="1:9" ht="12.75">
      <c r="A123" t="s">
        <v>81</v>
      </c>
      <c r="B123">
        <f>B83*10000/B62</f>
        <v>-0.7695814313334414</v>
      </c>
      <c r="C123">
        <f>C83*10000/C62</f>
        <v>-3.7661139765227043</v>
      </c>
      <c r="D123">
        <f>D83*10000/D62</f>
        <v>-5.11138124822847</v>
      </c>
      <c r="E123">
        <f>E83*10000/E62</f>
        <v>-2.7471236301542405</v>
      </c>
      <c r="F123">
        <f>F83*10000/F62</f>
        <v>6.2069591299554565</v>
      </c>
      <c r="G123">
        <f>AVERAGE(C123:E123)</f>
        <v>-3.8748729516351386</v>
      </c>
      <c r="H123">
        <f>STDEV(C123:E123)</f>
        <v>1.1858751650811041</v>
      </c>
      <c r="I123">
        <f>(B123*B4+C123*C4+D123*D4+E123*E4+F123*F4)/SUM(B4:F4)</f>
        <v>-2.077527288445081</v>
      </c>
    </row>
    <row r="124" spans="1:9" ht="12.75">
      <c r="A124" t="s">
        <v>82</v>
      </c>
      <c r="B124">
        <f>B84*10000/B62</f>
        <v>1.2173121508896534</v>
      </c>
      <c r="C124">
        <f>C84*10000/C62</f>
        <v>0.6351790907122663</v>
      </c>
      <c r="D124">
        <f>D84*10000/D62</f>
        <v>0.6085503196722989</v>
      </c>
      <c r="E124">
        <f>E84*10000/E62</f>
        <v>-0.8837435932433556</v>
      </c>
      <c r="F124">
        <f>F84*10000/F62</f>
        <v>2.568945207123871</v>
      </c>
      <c r="G124">
        <f>AVERAGE(C124:E124)</f>
        <v>0.11999527238040315</v>
      </c>
      <c r="H124">
        <f>STDEV(C124:E124)</f>
        <v>0.8693653177085726</v>
      </c>
      <c r="I124">
        <f>(B124*B4+C124*C4+D124*D4+E124*E4+F124*F4)/SUM(B4:F4)</f>
        <v>0.6060720330161256</v>
      </c>
    </row>
    <row r="125" spans="1:9" ht="12.75">
      <c r="A125" t="s">
        <v>83</v>
      </c>
      <c r="B125">
        <f>B85*10000/B62</f>
        <v>-0.5270997258692984</v>
      </c>
      <c r="C125">
        <f>C85*10000/C62</f>
        <v>-1.7220880887225698</v>
      </c>
      <c r="D125">
        <f>D85*10000/D62</f>
        <v>-2.1409789321868695</v>
      </c>
      <c r="E125">
        <f>E85*10000/E62</f>
        <v>-1.10360987828358</v>
      </c>
      <c r="F125">
        <f>F85*10000/F62</f>
        <v>-3.0100327898639994</v>
      </c>
      <c r="G125">
        <f>AVERAGE(C125:E125)</f>
        <v>-1.655558966397673</v>
      </c>
      <c r="H125">
        <f>STDEV(C125:E125)</f>
        <v>0.5218747278677536</v>
      </c>
      <c r="I125">
        <f>(B125*B4+C125*C4+D125*D4+E125*E4+F125*F4)/SUM(B4:F4)</f>
        <v>-1.6729357055901373</v>
      </c>
    </row>
    <row r="126" spans="1:9" ht="12.75">
      <c r="A126" t="s">
        <v>84</v>
      </c>
      <c r="B126">
        <f>B86*10000/B62</f>
        <v>1.3416026224602304</v>
      </c>
      <c r="C126">
        <f>C86*10000/C62</f>
        <v>0.10701237898427571</v>
      </c>
      <c r="D126">
        <f>D86*10000/D62</f>
        <v>0.5665355679958972</v>
      </c>
      <c r="E126">
        <f>E86*10000/E62</f>
        <v>0.9228356708890593</v>
      </c>
      <c r="F126">
        <f>F86*10000/F62</f>
        <v>1.6765620658334286</v>
      </c>
      <c r="G126">
        <f>AVERAGE(C126:E126)</f>
        <v>0.5321278726230774</v>
      </c>
      <c r="H126">
        <f>STDEV(C126:E126)</f>
        <v>0.4089985672704014</v>
      </c>
      <c r="I126">
        <f>(B126*B4+C126*C4+D126*D4+E126*E4+F126*F4)/SUM(B4:F4)</f>
        <v>0.80239041948552</v>
      </c>
    </row>
    <row r="127" spans="1:9" ht="12.75">
      <c r="A127" t="s">
        <v>85</v>
      </c>
      <c r="B127">
        <f>B87*10000/B62</f>
        <v>0.19973925472451995</v>
      </c>
      <c r="C127">
        <f>C87*10000/C62</f>
        <v>0.3192125962493989</v>
      </c>
      <c r="D127">
        <f>D87*10000/D62</f>
        <v>0.11388839045184802</v>
      </c>
      <c r="E127">
        <f>E87*10000/E62</f>
        <v>0.7181958942041603</v>
      </c>
      <c r="F127">
        <f>F87*10000/F62</f>
        <v>0.6091176399750857</v>
      </c>
      <c r="G127">
        <f>AVERAGE(C127:E127)</f>
        <v>0.38376562696846905</v>
      </c>
      <c r="H127">
        <f>STDEV(C127:E127)</f>
        <v>0.30728197165486404</v>
      </c>
      <c r="I127">
        <f>(B127*B4+C127*C4+D127*D4+E127*E4+F127*F4)/SUM(B4:F4)</f>
        <v>0.38727311418177873</v>
      </c>
    </row>
    <row r="128" spans="1:9" ht="12.75">
      <c r="A128" t="s">
        <v>86</v>
      </c>
      <c r="B128">
        <f>B88*10000/B62</f>
        <v>0.15498826709381308</v>
      </c>
      <c r="C128">
        <f>C88*10000/C62</f>
        <v>-0.22278051869392088</v>
      </c>
      <c r="D128">
        <f>D88*10000/D62</f>
        <v>-0.15968060513294147</v>
      </c>
      <c r="E128">
        <f>E88*10000/E62</f>
        <v>-0.18197222371063224</v>
      </c>
      <c r="F128">
        <f>F88*10000/F62</f>
        <v>-0.08915917973127645</v>
      </c>
      <c r="G128">
        <f>AVERAGE(C128:E128)</f>
        <v>-0.18814444917916487</v>
      </c>
      <c r="H128">
        <f>STDEV(C128:E128)</f>
        <v>0.03199956325134081</v>
      </c>
      <c r="I128">
        <f>(B128*B4+C128*C4+D128*D4+E128*E4+F128*F4)/SUM(B4:F4)</f>
        <v>-0.12519951567812954</v>
      </c>
    </row>
    <row r="129" spans="1:9" ht="12.75">
      <c r="A129" t="s">
        <v>87</v>
      </c>
      <c r="B129">
        <f>B89*10000/B62</f>
        <v>0.07529741988317355</v>
      </c>
      <c r="C129">
        <f>C89*10000/C62</f>
        <v>-0.00592688148511195</v>
      </c>
      <c r="D129">
        <f>D89*10000/D62</f>
        <v>0.011790991188104484</v>
      </c>
      <c r="E129">
        <f>E89*10000/E62</f>
        <v>0.12728464219336036</v>
      </c>
      <c r="F129">
        <f>F89*10000/F62</f>
        <v>0.033301278309891234</v>
      </c>
      <c r="G129">
        <f>AVERAGE(C129:E129)</f>
        <v>0.0443829172987843</v>
      </c>
      <c r="H129">
        <f>STDEV(C129:E129)</f>
        <v>0.0723394964448057</v>
      </c>
      <c r="I129">
        <f>(B129*B4+C129*C4+D129*D4+E129*E4+F129*F4)/SUM(B4:F4)</f>
        <v>0.04739430038064692</v>
      </c>
    </row>
    <row r="130" spans="1:9" ht="12.75">
      <c r="A130" t="s">
        <v>88</v>
      </c>
      <c r="B130">
        <f>B90*10000/B62</f>
        <v>0.15650888481062142</v>
      </c>
      <c r="C130">
        <f>C90*10000/C62</f>
        <v>0.07832543955005265</v>
      </c>
      <c r="D130">
        <f>D90*10000/D62</f>
        <v>-0.08023450019316408</v>
      </c>
      <c r="E130">
        <f>E90*10000/E62</f>
        <v>-0.04447119789107172</v>
      </c>
      <c r="F130">
        <f>F90*10000/F62</f>
        <v>0.29826992195794033</v>
      </c>
      <c r="G130">
        <f>AVERAGE(C130:E130)</f>
        <v>-0.01546008617806105</v>
      </c>
      <c r="H130">
        <f>STDEV(C130:E130)</f>
        <v>0.08316578067307322</v>
      </c>
      <c r="I130">
        <f>(B130*B4+C130*C4+D130*D4+E130*E4+F130*F4)/SUM(B4:F4)</f>
        <v>0.05138004972218158</v>
      </c>
    </row>
    <row r="131" spans="1:9" ht="12.75">
      <c r="A131" t="s">
        <v>89</v>
      </c>
      <c r="B131">
        <f>B91*10000/B62</f>
        <v>0.03996164067330234</v>
      </c>
      <c r="C131">
        <f>C91*10000/C62</f>
        <v>0.055953772526049536</v>
      </c>
      <c r="D131">
        <f>D91*10000/D62</f>
        <v>0.008151063994148383</v>
      </c>
      <c r="E131">
        <f>E91*10000/E62</f>
        <v>0.04864772122777971</v>
      </c>
      <c r="F131">
        <f>F91*10000/F62</f>
        <v>0.014879483301301349</v>
      </c>
      <c r="G131">
        <f>AVERAGE(C131:E131)</f>
        <v>0.037584185915992545</v>
      </c>
      <c r="H131">
        <f>STDEV(C131:E131)</f>
        <v>0.025750263997536903</v>
      </c>
      <c r="I131">
        <f>(B131*B4+C131*C4+D131*D4+E131*E4+F131*F4)/SUM(B4:F4)</f>
        <v>0.03489808977861085</v>
      </c>
    </row>
    <row r="132" spans="1:9" ht="12.75">
      <c r="A132" t="s">
        <v>90</v>
      </c>
      <c r="B132">
        <f>B92*10000/B62</f>
        <v>0.03646577006192732</v>
      </c>
      <c r="C132">
        <f>C92*10000/C62</f>
        <v>-0.004219745410036934</v>
      </c>
      <c r="D132">
        <f>D92*10000/D62</f>
        <v>0.006630501439212225</v>
      </c>
      <c r="E132">
        <f>E92*10000/E62</f>
        <v>-0.03440004922967487</v>
      </c>
      <c r="F132">
        <f>F92*10000/F62</f>
        <v>-0.033362959350996445</v>
      </c>
      <c r="G132">
        <f>AVERAGE(C132:E132)</f>
        <v>-0.01066309773349986</v>
      </c>
      <c r="H132">
        <f>STDEV(C132:E132)</f>
        <v>0.02126062355438415</v>
      </c>
      <c r="I132">
        <f>(B132*B4+C132*C4+D132*D4+E132*E4+F132*F4)/SUM(B4:F4)</f>
        <v>-0.006871616078449362</v>
      </c>
    </row>
    <row r="133" spans="1:9" ht="12.75">
      <c r="A133" t="s">
        <v>91</v>
      </c>
      <c r="B133">
        <f>B93*10000/B62</f>
        <v>0.134960499097377</v>
      </c>
      <c r="C133">
        <f>C93*10000/C62</f>
        <v>0.11888251006807653</v>
      </c>
      <c r="D133">
        <f>D93*10000/D62</f>
        <v>0.12773517291011247</v>
      </c>
      <c r="E133">
        <f>E93*10000/E62</f>
        <v>0.10358784623993386</v>
      </c>
      <c r="F133">
        <f>F93*10000/F62</f>
        <v>0.0861039269266941</v>
      </c>
      <c r="G133">
        <f>AVERAGE(C133:E133)</f>
        <v>0.11673517640604096</v>
      </c>
      <c r="H133">
        <f>STDEV(C133:E133)</f>
        <v>0.012216039772412311</v>
      </c>
      <c r="I133">
        <f>(B133*B4+C133*C4+D133*D4+E133*E4+F133*F4)/SUM(B4:F4)</f>
        <v>0.11528053537452781</v>
      </c>
    </row>
    <row r="134" spans="1:9" ht="12.75">
      <c r="A134" t="s">
        <v>92</v>
      </c>
      <c r="B134">
        <f>B94*10000/B62</f>
        <v>-0.007749907081397697</v>
      </c>
      <c r="C134">
        <f>C94*10000/C62</f>
        <v>0.005940175045111874</v>
      </c>
      <c r="D134">
        <f>D94*10000/D62</f>
        <v>-0.0006569476173932334</v>
      </c>
      <c r="E134">
        <f>E94*10000/E62</f>
        <v>-0.008068393083666086</v>
      </c>
      <c r="F134">
        <f>F94*10000/F62</f>
        <v>-0.019955073871412172</v>
      </c>
      <c r="G134">
        <f>AVERAGE(C134:E134)</f>
        <v>-0.0009283885519824819</v>
      </c>
      <c r="H134">
        <f>STDEV(C134:E134)</f>
        <v>0.007008227692532644</v>
      </c>
      <c r="I134">
        <f>(B134*B4+C134*C4+D134*D4+E134*E4+F134*F4)/SUM(B4:F4)</f>
        <v>-0.004460160503802706</v>
      </c>
    </row>
    <row r="135" spans="1:9" ht="12.75">
      <c r="A135" t="s">
        <v>93</v>
      </c>
      <c r="B135">
        <f>B95*10000/B62</f>
        <v>-0.003586126021873659</v>
      </c>
      <c r="C135">
        <f>C95*10000/C62</f>
        <v>-0.009452466588313604</v>
      </c>
      <c r="D135">
        <f>D95*10000/D62</f>
        <v>-0.006131844000824496</v>
      </c>
      <c r="E135">
        <f>E95*10000/E62</f>
        <v>-0.007123972252996698</v>
      </c>
      <c r="F135">
        <f>F95*10000/F62</f>
        <v>0.0003128996204961062</v>
      </c>
      <c r="G135">
        <f>AVERAGE(C135:E135)</f>
        <v>-0.007569427614044933</v>
      </c>
      <c r="H135">
        <f>STDEV(C135:E135)</f>
        <v>0.001704539952934707</v>
      </c>
      <c r="I135">
        <f>(B135*B4+C135*C4+D135*D4+E135*E4+F135*F4)/SUM(B4:F4)</f>
        <v>-0.005939024940298672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2004-10-21T06:56:23Z</cp:lastPrinted>
  <dcterms:created xsi:type="dcterms:W3CDTF">2004-10-21T06:56:23Z</dcterms:created>
  <dcterms:modified xsi:type="dcterms:W3CDTF">2004-10-21T11:12:00Z</dcterms:modified>
  <cp:category/>
  <cp:version/>
  <cp:contentType/>
  <cp:contentStatus/>
</cp:coreProperties>
</file>