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<sst xmlns="http://schemas.openxmlformats.org/spreadsheetml/2006/main" count="202" uniqueCount="97">
  <si>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21/10/2004       12:15:44</t>
  </si>
  <si>
    <t>LISSNER</t>
  </si>
  <si>
    <t>HCMQAP360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</si>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</sst>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3320279"/>
        <c:axId val="42779596"/>
      </c:lineChart>
      <c:catAx>
        <c:axId val="233202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79596"/>
        <c:crosses val="autoZero"/>
        <c:auto val="1"/>
        <c:lblOffset val="100"/>
        <c:noMultiLvlLbl val="0"/>
      </c:catAx>
      <c:valAx>
        <c:axId val="42779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202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-0.003747</v>
      </c>
      <c r="D4" s="13">
        <v>-0.003747</v>
      </c>
      <c r="E4" s="13">
        <v>-0.003748</v>
      </c>
      <c r="F4" s="24">
        <v>-0.002081</v>
      </c>
      <c r="G4" s="34">
        <v>-0.011684</v>
      </c>
    </row>
    <row r="5" spans="1:7" ht="12.75" thickBot="1">
      <c r="A5" s="44" t="s">
        <v>13</v>
      </c>
      <c r="B5" s="45">
        <v>3.579419</v>
      </c>
      <c r="C5" s="46">
        <v>2.379063</v>
      </c>
      <c r="D5" s="46">
        <v>-0.372924</v>
      </c>
      <c r="E5" s="46">
        <v>-1.647175</v>
      </c>
      <c r="F5" s="47">
        <v>-4.557157</v>
      </c>
      <c r="G5" s="48">
        <v>7.002614</v>
      </c>
    </row>
    <row r="6" spans="1:7" ht="12.75" thickTop="1">
      <c r="A6" s="6" t="s">
        <v>14</v>
      </c>
      <c r="B6" s="39">
        <v>-117.4969</v>
      </c>
      <c r="C6" s="40">
        <v>117.8874</v>
      </c>
      <c r="D6" s="40">
        <v>40.71946</v>
      </c>
      <c r="E6" s="40">
        <v>17.56288</v>
      </c>
      <c r="F6" s="41">
        <v>-189.7029</v>
      </c>
      <c r="G6" s="42">
        <v>0.003885365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1.925288</v>
      </c>
      <c r="C8" s="14">
        <v>1.45574</v>
      </c>
      <c r="D8" s="14">
        <v>0.3688569</v>
      </c>
      <c r="E8" s="14">
        <v>-1.904727</v>
      </c>
      <c r="F8" s="25">
        <v>-4.157425</v>
      </c>
      <c r="G8" s="35">
        <v>-0.2956471</v>
      </c>
    </row>
    <row r="9" spans="1:7" ht="12">
      <c r="A9" s="20" t="s">
        <v>17</v>
      </c>
      <c r="B9" s="29">
        <v>-0.8644835</v>
      </c>
      <c r="C9" s="14">
        <v>-0.4238021</v>
      </c>
      <c r="D9" s="14">
        <v>-0.3600558</v>
      </c>
      <c r="E9" s="14">
        <v>0.3232566</v>
      </c>
      <c r="F9" s="25">
        <v>-1.873416</v>
      </c>
      <c r="G9" s="35">
        <v>-0.4861649</v>
      </c>
    </row>
    <row r="10" spans="1:7" ht="12">
      <c r="A10" s="20" t="s">
        <v>18</v>
      </c>
      <c r="B10" s="29">
        <v>-0.6418126</v>
      </c>
      <c r="C10" s="14">
        <v>-0.2495084</v>
      </c>
      <c r="D10" s="14">
        <v>0.374845</v>
      </c>
      <c r="E10" s="14">
        <v>0.3479323</v>
      </c>
      <c r="F10" s="25">
        <v>-1.709312</v>
      </c>
      <c r="G10" s="35">
        <v>-0.2074505</v>
      </c>
    </row>
    <row r="11" spans="1:7" ht="12">
      <c r="A11" s="21" t="s">
        <v>19</v>
      </c>
      <c r="B11" s="31">
        <v>3.174114</v>
      </c>
      <c r="C11" s="16">
        <v>2.286486</v>
      </c>
      <c r="D11" s="16">
        <v>2.618737</v>
      </c>
      <c r="E11" s="16">
        <v>2.27966</v>
      </c>
      <c r="F11" s="27">
        <v>13.95638</v>
      </c>
      <c r="G11" s="37">
        <v>4.051848</v>
      </c>
    </row>
    <row r="12" spans="1:7" ht="12">
      <c r="A12" s="20" t="s">
        <v>20</v>
      </c>
      <c r="B12" s="29">
        <v>-0.1236986</v>
      </c>
      <c r="C12" s="14">
        <v>-0.03143751</v>
      </c>
      <c r="D12" s="14">
        <v>0.1617025</v>
      </c>
      <c r="E12" s="14">
        <v>-0.3408166</v>
      </c>
      <c r="F12" s="25">
        <v>-0.633436</v>
      </c>
      <c r="G12" s="35">
        <v>-0.1531944</v>
      </c>
    </row>
    <row r="13" spans="1:7" ht="12">
      <c r="A13" s="20" t="s">
        <v>21</v>
      </c>
      <c r="B13" s="29">
        <v>-0.1209852</v>
      </c>
      <c r="C13" s="14">
        <v>0.01680348</v>
      </c>
      <c r="D13" s="14">
        <v>-0.04201844</v>
      </c>
      <c r="E13" s="14">
        <v>0.0007622202</v>
      </c>
      <c r="F13" s="25">
        <v>-0.2884279</v>
      </c>
      <c r="G13" s="35">
        <v>-0.06192341</v>
      </c>
    </row>
    <row r="14" spans="1:7" ht="12">
      <c r="A14" s="20" t="s">
        <v>22</v>
      </c>
      <c r="B14" s="29">
        <v>0.007329728</v>
      </c>
      <c r="C14" s="14">
        <v>-0.01161041</v>
      </c>
      <c r="D14" s="14">
        <v>0.04016469</v>
      </c>
      <c r="E14" s="14">
        <v>0.01890973</v>
      </c>
      <c r="F14" s="25">
        <v>0.0866438</v>
      </c>
      <c r="G14" s="35">
        <v>0.02404808</v>
      </c>
    </row>
    <row r="15" spans="1:7" ht="12">
      <c r="A15" s="21" t="s">
        <v>23</v>
      </c>
      <c r="B15" s="31">
        <v>-0.3854088</v>
      </c>
      <c r="C15" s="16">
        <v>-0.1992635</v>
      </c>
      <c r="D15" s="16">
        <v>-0.1570282</v>
      </c>
      <c r="E15" s="16">
        <v>-0.178941</v>
      </c>
      <c r="F15" s="27">
        <v>-0.3839349</v>
      </c>
      <c r="G15" s="37">
        <v>-0.2358611</v>
      </c>
    </row>
    <row r="16" spans="1:7" ht="12">
      <c r="A16" s="20" t="s">
        <v>24</v>
      </c>
      <c r="B16" s="29">
        <v>-0.04329637</v>
      </c>
      <c r="C16" s="14">
        <v>-0.03067256</v>
      </c>
      <c r="D16" s="14">
        <v>0.01135021</v>
      </c>
      <c r="E16" s="14">
        <v>-0.009816689</v>
      </c>
      <c r="F16" s="25">
        <v>-0.07401672</v>
      </c>
      <c r="G16" s="35">
        <v>-0.02316817</v>
      </c>
    </row>
    <row r="17" spans="1:7" ht="12">
      <c r="A17" s="20" t="s">
        <v>25</v>
      </c>
      <c r="B17" s="29">
        <v>-0.04234096</v>
      </c>
      <c r="C17" s="14">
        <v>-0.04172925</v>
      </c>
      <c r="D17" s="14">
        <v>-0.04238371</v>
      </c>
      <c r="E17" s="14">
        <v>-0.05161587</v>
      </c>
      <c r="F17" s="25">
        <v>-0.04457922</v>
      </c>
      <c r="G17" s="35">
        <v>-0.04473348</v>
      </c>
    </row>
    <row r="18" spans="1:7" ht="12">
      <c r="A18" s="20" t="s">
        <v>26</v>
      </c>
      <c r="B18" s="29">
        <v>0.05634054</v>
      </c>
      <c r="C18" s="14">
        <v>-0.006421676</v>
      </c>
      <c r="D18" s="14">
        <v>0.004218223</v>
      </c>
      <c r="E18" s="14">
        <v>0.02874661</v>
      </c>
      <c r="F18" s="25">
        <v>0.04806435</v>
      </c>
      <c r="G18" s="35">
        <v>0.02096467</v>
      </c>
    </row>
    <row r="19" spans="1:7" ht="12">
      <c r="A19" s="21" t="s">
        <v>27</v>
      </c>
      <c r="B19" s="31">
        <v>-0.197881</v>
      </c>
      <c r="C19" s="16">
        <v>-0.1930877</v>
      </c>
      <c r="D19" s="16">
        <v>-0.1949266</v>
      </c>
      <c r="E19" s="16">
        <v>-0.1939698</v>
      </c>
      <c r="F19" s="27">
        <v>-0.1463213</v>
      </c>
      <c r="G19" s="37">
        <v>-0.1881912</v>
      </c>
    </row>
    <row r="20" spans="1:7" ht="12.75" thickBot="1">
      <c r="A20" s="44" t="s">
        <v>28</v>
      </c>
      <c r="B20" s="45">
        <v>-0.007302452</v>
      </c>
      <c r="C20" s="46">
        <v>-0.005085291</v>
      </c>
      <c r="D20" s="46">
        <v>-0.005662973</v>
      </c>
      <c r="E20" s="46">
        <v>-0.009145151</v>
      </c>
      <c r="F20" s="47">
        <v>-0.01642259</v>
      </c>
      <c r="G20" s="48">
        <v>-0.008036235</v>
      </c>
    </row>
    <row r="21" spans="1:7" ht="12.75" thickTop="1">
      <c r="A21" s="6" t="s">
        <v>29</v>
      </c>
      <c r="B21" s="39">
        <v>-34.22962</v>
      </c>
      <c r="C21" s="40">
        <v>71.84468</v>
      </c>
      <c r="D21" s="40">
        <v>4.909108</v>
      </c>
      <c r="E21" s="40">
        <v>-6.525028</v>
      </c>
      <c r="F21" s="41">
        <v>-89.27208</v>
      </c>
      <c r="G21" s="43">
        <v>0.00540335</v>
      </c>
    </row>
    <row r="22" spans="1:7" ht="12">
      <c r="A22" s="20" t="s">
        <v>30</v>
      </c>
      <c r="B22" s="29">
        <v>71.5896</v>
      </c>
      <c r="C22" s="14">
        <v>47.58162</v>
      </c>
      <c r="D22" s="14">
        <v>-7.458489</v>
      </c>
      <c r="E22" s="14">
        <v>-32.94361</v>
      </c>
      <c r="F22" s="25">
        <v>-91.14566</v>
      </c>
      <c r="G22" s="36">
        <v>0</v>
      </c>
    </row>
    <row r="23" spans="1:7" ht="12">
      <c r="A23" s="20" t="s">
        <v>31</v>
      </c>
      <c r="B23" s="29">
        <v>-0.9153904</v>
      </c>
      <c r="C23" s="14">
        <v>1.015845</v>
      </c>
      <c r="D23" s="14">
        <v>1.061542</v>
      </c>
      <c r="E23" s="14">
        <v>2.580505</v>
      </c>
      <c r="F23" s="25">
        <v>7.500602</v>
      </c>
      <c r="G23" s="35">
        <v>1.989372</v>
      </c>
    </row>
    <row r="24" spans="1:7" ht="12">
      <c r="A24" s="20" t="s">
        <v>32</v>
      </c>
      <c r="B24" s="29">
        <v>-0.9171589</v>
      </c>
      <c r="C24" s="14">
        <v>-4.627781</v>
      </c>
      <c r="D24" s="14">
        <v>-1.538099</v>
      </c>
      <c r="E24" s="14">
        <v>-3.564811</v>
      </c>
      <c r="F24" s="25">
        <v>-4.922596</v>
      </c>
      <c r="G24" s="35">
        <v>-3.130698</v>
      </c>
    </row>
    <row r="25" spans="1:7" ht="12">
      <c r="A25" s="20" t="s">
        <v>33</v>
      </c>
      <c r="B25" s="29">
        <v>-0.8185772</v>
      </c>
      <c r="C25" s="14">
        <v>0.03823843</v>
      </c>
      <c r="D25" s="14">
        <v>0.3081836</v>
      </c>
      <c r="E25" s="14">
        <v>0.4117437</v>
      </c>
      <c r="F25" s="25">
        <v>-1.932638</v>
      </c>
      <c r="G25" s="35">
        <v>-0.1943804</v>
      </c>
    </row>
    <row r="26" spans="1:7" ht="12">
      <c r="A26" s="21" t="s">
        <v>34</v>
      </c>
      <c r="B26" s="31">
        <v>0.6402897</v>
      </c>
      <c r="C26" s="16">
        <v>0.5128471</v>
      </c>
      <c r="D26" s="16">
        <v>0.3021924</v>
      </c>
      <c r="E26" s="16">
        <v>0.3067785</v>
      </c>
      <c r="F26" s="27">
        <v>2.018095</v>
      </c>
      <c r="G26" s="37">
        <v>0.6321979</v>
      </c>
    </row>
    <row r="27" spans="1:7" ht="12">
      <c r="A27" s="20" t="s">
        <v>35</v>
      </c>
      <c r="B27" s="29">
        <v>-0.1354643</v>
      </c>
      <c r="C27" s="14">
        <v>0.4162318</v>
      </c>
      <c r="D27" s="14">
        <v>0.04858084</v>
      </c>
      <c r="E27" s="14">
        <v>0.2716568</v>
      </c>
      <c r="F27" s="25">
        <v>0.4262019</v>
      </c>
      <c r="G27" s="35">
        <v>0.2144142</v>
      </c>
    </row>
    <row r="28" spans="1:7" ht="12">
      <c r="A28" s="20" t="s">
        <v>36</v>
      </c>
      <c r="B28" s="29">
        <v>-0.2335862</v>
      </c>
      <c r="C28" s="14">
        <v>-0.3206588</v>
      </c>
      <c r="D28" s="14">
        <v>-0.353068</v>
      </c>
      <c r="E28" s="14">
        <v>-0.2659167</v>
      </c>
      <c r="F28" s="25">
        <v>-0.4222165</v>
      </c>
      <c r="G28" s="35">
        <v>-0.3162277</v>
      </c>
    </row>
    <row r="29" spans="1:7" ht="12">
      <c r="A29" s="20" t="s">
        <v>37</v>
      </c>
      <c r="B29" s="29">
        <v>0.009564511</v>
      </c>
      <c r="C29" s="14">
        <v>0.01896246</v>
      </c>
      <c r="D29" s="14">
        <v>0.0179909</v>
      </c>
      <c r="E29" s="14">
        <v>0.06328711</v>
      </c>
      <c r="F29" s="25">
        <v>-0.08081812</v>
      </c>
      <c r="G29" s="35">
        <v>0.01470549</v>
      </c>
    </row>
    <row r="30" spans="1:7" ht="12">
      <c r="A30" s="21" t="s">
        <v>38</v>
      </c>
      <c r="B30" s="31">
        <v>0.02565739</v>
      </c>
      <c r="C30" s="16">
        <v>0.06012014</v>
      </c>
      <c r="D30" s="16">
        <v>0.01176989</v>
      </c>
      <c r="E30" s="16">
        <v>-0.03352878</v>
      </c>
      <c r="F30" s="27">
        <v>0.4014299</v>
      </c>
      <c r="G30" s="37">
        <v>0.06654183</v>
      </c>
    </row>
    <row r="31" spans="1:7" ht="12">
      <c r="A31" s="20" t="s">
        <v>39</v>
      </c>
      <c r="B31" s="29">
        <v>0.002357031</v>
      </c>
      <c r="C31" s="14">
        <v>0.0002994975</v>
      </c>
      <c r="D31" s="14">
        <v>-0.01533473</v>
      </c>
      <c r="E31" s="14">
        <v>-0.009758697</v>
      </c>
      <c r="F31" s="25">
        <v>0.02767553</v>
      </c>
      <c r="G31" s="35">
        <v>-0.001926461</v>
      </c>
    </row>
    <row r="32" spans="1:7" ht="12">
      <c r="A32" s="20" t="s">
        <v>40</v>
      </c>
      <c r="B32" s="29">
        <v>-0.02946664</v>
      </c>
      <c r="C32" s="14">
        <v>0.008907068</v>
      </c>
      <c r="D32" s="14">
        <v>-0.03929598</v>
      </c>
      <c r="E32" s="14">
        <v>-0.01256008</v>
      </c>
      <c r="F32" s="25">
        <v>-0.0380467</v>
      </c>
      <c r="G32" s="35">
        <v>-0.01968248</v>
      </c>
    </row>
    <row r="33" spans="1:7" ht="12">
      <c r="A33" s="20" t="s">
        <v>41</v>
      </c>
      <c r="B33" s="29">
        <v>0.13839</v>
      </c>
      <c r="C33" s="14">
        <v>0.1041177</v>
      </c>
      <c r="D33" s="14">
        <v>0.1093368</v>
      </c>
      <c r="E33" s="14">
        <v>0.1150098</v>
      </c>
      <c r="F33" s="25">
        <v>0.09049413</v>
      </c>
      <c r="G33" s="35">
        <v>0.1111417</v>
      </c>
    </row>
    <row r="34" spans="1:7" ht="12">
      <c r="A34" s="21" t="s">
        <v>42</v>
      </c>
      <c r="B34" s="31">
        <v>-0.01461741</v>
      </c>
      <c r="C34" s="16">
        <v>-0.008890838</v>
      </c>
      <c r="D34" s="16">
        <v>0.001092138</v>
      </c>
      <c r="E34" s="16">
        <v>0.007923834</v>
      </c>
      <c r="F34" s="27">
        <v>-0.004898543</v>
      </c>
      <c r="G34" s="37">
        <v>-0.002751525</v>
      </c>
    </row>
    <row r="35" spans="1:7" ht="12.75" thickBot="1">
      <c r="A35" s="22" t="s">
        <v>43</v>
      </c>
      <c r="B35" s="32">
        <v>0.001159575</v>
      </c>
      <c r="C35" s="17">
        <v>-0.003828055</v>
      </c>
      <c r="D35" s="17">
        <v>-0.0020090109999999998</v>
      </c>
      <c r="E35" s="17">
        <v>0.0002562513</v>
      </c>
      <c r="F35" s="28">
        <v>0.000948473</v>
      </c>
      <c r="G35" s="38">
        <v>-0.001047758</v>
      </c>
    </row>
    <row r="36" spans="1:7" ht="12">
      <c r="A36" s="4" t="s">
        <v>44</v>
      </c>
      <c r="B36" s="3">
        <v>22.12524</v>
      </c>
      <c r="C36" s="3">
        <v>22.12524</v>
      </c>
      <c r="D36" s="3">
        <v>22.1344</v>
      </c>
      <c r="E36" s="3">
        <v>22.13135</v>
      </c>
      <c r="F36" s="3">
        <v>22.14356</v>
      </c>
      <c r="G36" s="3"/>
    </row>
    <row r="37" spans="1:6" ht="12">
      <c r="A37" s="4" t="s">
        <v>45</v>
      </c>
      <c r="B37" s="2">
        <v>0.3519694</v>
      </c>
      <c r="C37" s="2">
        <v>0.3336589</v>
      </c>
      <c r="D37" s="2">
        <v>0.3316244</v>
      </c>
      <c r="E37" s="2">
        <v>0.3255208</v>
      </c>
      <c r="F37" s="2">
        <v>0.3275553</v>
      </c>
    </row>
    <row r="38" spans="1:7" ht="12">
      <c r="A38" s="4" t="s">
        <v>52</v>
      </c>
      <c r="B38" s="2">
        <v>0.0002001511</v>
      </c>
      <c r="C38" s="2">
        <v>-0.0002009851</v>
      </c>
      <c r="D38" s="2">
        <v>-6.921682E-05</v>
      </c>
      <c r="E38" s="2">
        <v>-2.989311E-05</v>
      </c>
      <c r="F38" s="2">
        <v>0.000321085</v>
      </c>
      <c r="G38" s="2">
        <v>0.0002142993</v>
      </c>
    </row>
    <row r="39" spans="1:7" ht="12.75" thickBot="1">
      <c r="A39" s="4" t="s">
        <v>53</v>
      </c>
      <c r="B39" s="2">
        <v>5.675748E-05</v>
      </c>
      <c r="C39" s="2">
        <v>-0.0001211796</v>
      </c>
      <c r="D39" s="2">
        <v>0</v>
      </c>
      <c r="E39" s="2">
        <v>1.099407E-05</v>
      </c>
      <c r="F39" s="2">
        <v>0.0001546891</v>
      </c>
      <c r="G39" s="2">
        <v>0.001142887</v>
      </c>
    </row>
    <row r="40" spans="2:5" ht="12.75" thickBot="1">
      <c r="B40" s="7" t="s">
        <v>46</v>
      </c>
      <c r="C40" s="8">
        <v>-0.003747</v>
      </c>
      <c r="D40" s="18" t="s">
        <v>47</v>
      </c>
      <c r="E40" s="9">
        <v>3.118036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0.003747</v>
      </c>
      <c r="D4">
        <v>0.003747</v>
      </c>
      <c r="E4">
        <v>0.003748</v>
      </c>
      <c r="F4">
        <v>0.002081</v>
      </c>
      <c r="G4">
        <v>0.011684</v>
      </c>
    </row>
    <row r="5" spans="1:7" ht="12.75">
      <c r="A5" t="s">
        <v>13</v>
      </c>
      <c r="B5">
        <v>3.579419</v>
      </c>
      <c r="C5">
        <v>2.379063</v>
      </c>
      <c r="D5">
        <v>-0.372924</v>
      </c>
      <c r="E5">
        <v>-1.647175</v>
      </c>
      <c r="F5">
        <v>-4.557157</v>
      </c>
      <c r="G5">
        <v>7.002614</v>
      </c>
    </row>
    <row r="6" spans="1:7" ht="12.75">
      <c r="A6" t="s">
        <v>14</v>
      </c>
      <c r="B6" s="49">
        <v>-117.4969</v>
      </c>
      <c r="C6" s="49">
        <v>117.8874</v>
      </c>
      <c r="D6" s="49">
        <v>40.71946</v>
      </c>
      <c r="E6" s="49">
        <v>17.56288</v>
      </c>
      <c r="F6" s="49">
        <v>-189.7029</v>
      </c>
      <c r="G6" s="49">
        <v>0.003885365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1.925288</v>
      </c>
      <c r="C8" s="49">
        <v>1.45574</v>
      </c>
      <c r="D8" s="49">
        <v>0.3688569</v>
      </c>
      <c r="E8" s="49">
        <v>-1.904727</v>
      </c>
      <c r="F8" s="49">
        <v>-4.157425</v>
      </c>
      <c r="G8" s="49">
        <v>-0.2956471</v>
      </c>
    </row>
    <row r="9" spans="1:7" ht="12.75">
      <c r="A9" t="s">
        <v>17</v>
      </c>
      <c r="B9" s="49">
        <v>-0.8644835</v>
      </c>
      <c r="C9" s="49">
        <v>-0.4238021</v>
      </c>
      <c r="D9" s="49">
        <v>-0.3600558</v>
      </c>
      <c r="E9" s="49">
        <v>0.3232566</v>
      </c>
      <c r="F9" s="49">
        <v>-1.873416</v>
      </c>
      <c r="G9" s="49">
        <v>-0.4861649</v>
      </c>
    </row>
    <row r="10" spans="1:7" ht="12.75">
      <c r="A10" t="s">
        <v>18</v>
      </c>
      <c r="B10" s="49">
        <v>-0.6418126</v>
      </c>
      <c r="C10" s="49">
        <v>-0.2495084</v>
      </c>
      <c r="D10" s="49">
        <v>0.374845</v>
      </c>
      <c r="E10" s="49">
        <v>0.3479323</v>
      </c>
      <c r="F10" s="49">
        <v>-1.709312</v>
      </c>
      <c r="G10" s="49">
        <v>-0.2074505</v>
      </c>
    </row>
    <row r="11" spans="1:7" ht="12.75">
      <c r="A11" t="s">
        <v>19</v>
      </c>
      <c r="B11" s="49">
        <v>3.174114</v>
      </c>
      <c r="C11" s="49">
        <v>2.286486</v>
      </c>
      <c r="D11" s="49">
        <v>2.618737</v>
      </c>
      <c r="E11" s="49">
        <v>2.27966</v>
      </c>
      <c r="F11" s="49">
        <v>13.95638</v>
      </c>
      <c r="G11" s="49">
        <v>4.051848</v>
      </c>
    </row>
    <row r="12" spans="1:7" ht="12.75">
      <c r="A12" t="s">
        <v>20</v>
      </c>
      <c r="B12" s="49">
        <v>-0.1236986</v>
      </c>
      <c r="C12" s="49">
        <v>-0.03143751</v>
      </c>
      <c r="D12" s="49">
        <v>0.1617025</v>
      </c>
      <c r="E12" s="49">
        <v>-0.3408166</v>
      </c>
      <c r="F12" s="49">
        <v>-0.633436</v>
      </c>
      <c r="G12" s="49">
        <v>-0.1531944</v>
      </c>
    </row>
    <row r="13" spans="1:7" ht="12.75">
      <c r="A13" t="s">
        <v>21</v>
      </c>
      <c r="B13" s="49">
        <v>-0.1209852</v>
      </c>
      <c r="C13" s="49">
        <v>0.01680348</v>
      </c>
      <c r="D13" s="49">
        <v>-0.04201844</v>
      </c>
      <c r="E13" s="49">
        <v>0.0007622202</v>
      </c>
      <c r="F13" s="49">
        <v>-0.2884279</v>
      </c>
      <c r="G13" s="49">
        <v>-0.06192341</v>
      </c>
    </row>
    <row r="14" spans="1:7" ht="12.75">
      <c r="A14" t="s">
        <v>22</v>
      </c>
      <c r="B14" s="49">
        <v>0.007329728</v>
      </c>
      <c r="C14" s="49">
        <v>-0.01161041</v>
      </c>
      <c r="D14" s="49">
        <v>0.04016469</v>
      </c>
      <c r="E14" s="49">
        <v>0.01890973</v>
      </c>
      <c r="F14" s="49">
        <v>0.0866438</v>
      </c>
      <c r="G14" s="49">
        <v>0.02404808</v>
      </c>
    </row>
    <row r="15" spans="1:7" ht="12.75">
      <c r="A15" t="s">
        <v>23</v>
      </c>
      <c r="B15" s="49">
        <v>-0.3854088</v>
      </c>
      <c r="C15" s="49">
        <v>-0.1992635</v>
      </c>
      <c r="D15" s="49">
        <v>-0.1570282</v>
      </c>
      <c r="E15" s="49">
        <v>-0.178941</v>
      </c>
      <c r="F15" s="49">
        <v>-0.3839349</v>
      </c>
      <c r="G15" s="49">
        <v>-0.2358611</v>
      </c>
    </row>
    <row r="16" spans="1:7" ht="12.75">
      <c r="A16" t="s">
        <v>24</v>
      </c>
      <c r="B16" s="49">
        <v>-0.04329637</v>
      </c>
      <c r="C16" s="49">
        <v>-0.03067256</v>
      </c>
      <c r="D16" s="49">
        <v>0.01135021</v>
      </c>
      <c r="E16" s="49">
        <v>-0.009816689</v>
      </c>
      <c r="F16" s="49">
        <v>-0.07401672</v>
      </c>
      <c r="G16" s="49">
        <v>-0.02316817</v>
      </c>
    </row>
    <row r="17" spans="1:7" ht="12.75">
      <c r="A17" t="s">
        <v>25</v>
      </c>
      <c r="B17" s="49">
        <v>-0.04234096</v>
      </c>
      <c r="C17" s="49">
        <v>-0.04172925</v>
      </c>
      <c r="D17" s="49">
        <v>-0.04238371</v>
      </c>
      <c r="E17" s="49">
        <v>-0.05161587</v>
      </c>
      <c r="F17" s="49">
        <v>-0.04457922</v>
      </c>
      <c r="G17" s="49">
        <v>-0.04473348</v>
      </c>
    </row>
    <row r="18" spans="1:7" ht="12.75">
      <c r="A18" t="s">
        <v>26</v>
      </c>
      <c r="B18" s="49">
        <v>0.05634054</v>
      </c>
      <c r="C18" s="49">
        <v>-0.006421676</v>
      </c>
      <c r="D18" s="49">
        <v>0.004218223</v>
      </c>
      <c r="E18" s="49">
        <v>0.02874661</v>
      </c>
      <c r="F18" s="49">
        <v>0.04806435</v>
      </c>
      <c r="G18" s="49">
        <v>0.02096467</v>
      </c>
    </row>
    <row r="19" spans="1:7" ht="12.75">
      <c r="A19" t="s">
        <v>27</v>
      </c>
      <c r="B19" s="49">
        <v>-0.197881</v>
      </c>
      <c r="C19" s="49">
        <v>-0.1930877</v>
      </c>
      <c r="D19" s="49">
        <v>-0.1949266</v>
      </c>
      <c r="E19" s="49">
        <v>-0.1939698</v>
      </c>
      <c r="F19" s="49">
        <v>-0.1463213</v>
      </c>
      <c r="G19" s="49">
        <v>-0.1881912</v>
      </c>
    </row>
    <row r="20" spans="1:7" ht="12.75">
      <c r="A20" t="s">
        <v>28</v>
      </c>
      <c r="B20" s="49">
        <v>-0.007302452</v>
      </c>
      <c r="C20" s="49">
        <v>-0.005085291</v>
      </c>
      <c r="D20" s="49">
        <v>-0.005662973</v>
      </c>
      <c r="E20" s="49">
        <v>-0.009145151</v>
      </c>
      <c r="F20" s="49">
        <v>-0.01642259</v>
      </c>
      <c r="G20" s="49">
        <v>-0.008036235</v>
      </c>
    </row>
    <row r="21" spans="1:7" ht="12.75">
      <c r="A21" t="s">
        <v>29</v>
      </c>
      <c r="B21" s="49">
        <v>-34.22962</v>
      </c>
      <c r="C21" s="49">
        <v>71.84468</v>
      </c>
      <c r="D21" s="49">
        <v>4.909108</v>
      </c>
      <c r="E21" s="49">
        <v>-6.525028</v>
      </c>
      <c r="F21" s="49">
        <v>-89.27208</v>
      </c>
      <c r="G21" s="49">
        <v>0.00540335</v>
      </c>
    </row>
    <row r="22" spans="1:7" ht="12.75">
      <c r="A22" t="s">
        <v>30</v>
      </c>
      <c r="B22" s="49">
        <v>71.5896</v>
      </c>
      <c r="C22" s="49">
        <v>47.58162</v>
      </c>
      <c r="D22" s="49">
        <v>-7.458489</v>
      </c>
      <c r="E22" s="49">
        <v>-32.94361</v>
      </c>
      <c r="F22" s="49">
        <v>-91.14566</v>
      </c>
      <c r="G22" s="49">
        <v>0</v>
      </c>
    </row>
    <row r="23" spans="1:7" ht="12.75">
      <c r="A23" t="s">
        <v>31</v>
      </c>
      <c r="B23" s="49">
        <v>-0.9153904</v>
      </c>
      <c r="C23" s="49">
        <v>1.015845</v>
      </c>
      <c r="D23" s="49">
        <v>1.061542</v>
      </c>
      <c r="E23" s="49">
        <v>2.580505</v>
      </c>
      <c r="F23" s="49">
        <v>7.500602</v>
      </c>
      <c r="G23" s="49">
        <v>1.989372</v>
      </c>
    </row>
    <row r="24" spans="1:7" ht="12.75">
      <c r="A24" t="s">
        <v>32</v>
      </c>
      <c r="B24" s="49">
        <v>-0.9171589</v>
      </c>
      <c r="C24" s="49">
        <v>-4.627781</v>
      </c>
      <c r="D24" s="49">
        <v>-1.538099</v>
      </c>
      <c r="E24" s="49">
        <v>-3.564811</v>
      </c>
      <c r="F24" s="49">
        <v>-4.922596</v>
      </c>
      <c r="G24" s="49">
        <v>-3.130698</v>
      </c>
    </row>
    <row r="25" spans="1:7" ht="12.75">
      <c r="A25" t="s">
        <v>33</v>
      </c>
      <c r="B25" s="49">
        <v>-0.8185772</v>
      </c>
      <c r="C25" s="49">
        <v>0.03823843</v>
      </c>
      <c r="D25" s="49">
        <v>0.3081836</v>
      </c>
      <c r="E25" s="49">
        <v>0.4117437</v>
      </c>
      <c r="F25" s="49">
        <v>-1.932638</v>
      </c>
      <c r="G25" s="49">
        <v>-0.1943804</v>
      </c>
    </row>
    <row r="26" spans="1:7" ht="12.75">
      <c r="A26" t="s">
        <v>34</v>
      </c>
      <c r="B26" s="49">
        <v>0.6402897</v>
      </c>
      <c r="C26" s="49">
        <v>0.5128471</v>
      </c>
      <c r="D26" s="49">
        <v>0.3021924</v>
      </c>
      <c r="E26" s="49">
        <v>0.3067785</v>
      </c>
      <c r="F26" s="49">
        <v>2.018095</v>
      </c>
      <c r="G26" s="49">
        <v>0.6321979</v>
      </c>
    </row>
    <row r="27" spans="1:7" ht="12.75">
      <c r="A27" t="s">
        <v>35</v>
      </c>
      <c r="B27" s="49">
        <v>-0.1354643</v>
      </c>
      <c r="C27" s="49">
        <v>0.4162318</v>
      </c>
      <c r="D27" s="49">
        <v>0.04858084</v>
      </c>
      <c r="E27" s="49">
        <v>0.2716568</v>
      </c>
      <c r="F27" s="49">
        <v>0.4262019</v>
      </c>
      <c r="G27" s="49">
        <v>0.2144142</v>
      </c>
    </row>
    <row r="28" spans="1:7" ht="12.75">
      <c r="A28" t="s">
        <v>36</v>
      </c>
      <c r="B28" s="49">
        <v>-0.2335862</v>
      </c>
      <c r="C28" s="49">
        <v>-0.3206588</v>
      </c>
      <c r="D28" s="49">
        <v>-0.353068</v>
      </c>
      <c r="E28" s="49">
        <v>-0.2659167</v>
      </c>
      <c r="F28" s="49">
        <v>-0.4222165</v>
      </c>
      <c r="G28" s="49">
        <v>-0.3162277</v>
      </c>
    </row>
    <row r="29" spans="1:7" ht="12.75">
      <c r="A29" t="s">
        <v>37</v>
      </c>
      <c r="B29" s="49">
        <v>0.009564511</v>
      </c>
      <c r="C29" s="49">
        <v>0.01896246</v>
      </c>
      <c r="D29" s="49">
        <v>0.0179909</v>
      </c>
      <c r="E29" s="49">
        <v>0.06328711</v>
      </c>
      <c r="F29" s="49">
        <v>-0.08081812</v>
      </c>
      <c r="G29" s="49">
        <v>0.01470549</v>
      </c>
    </row>
    <row r="30" spans="1:7" ht="12.75">
      <c r="A30" t="s">
        <v>38</v>
      </c>
      <c r="B30" s="49">
        <v>0.02565739</v>
      </c>
      <c r="C30" s="49">
        <v>0.06012014</v>
      </c>
      <c r="D30" s="49">
        <v>0.01176989</v>
      </c>
      <c r="E30" s="49">
        <v>-0.03352878</v>
      </c>
      <c r="F30" s="49">
        <v>0.4014299</v>
      </c>
      <c r="G30" s="49">
        <v>0.06654183</v>
      </c>
    </row>
    <row r="31" spans="1:7" ht="12.75">
      <c r="A31" t="s">
        <v>39</v>
      </c>
      <c r="B31" s="49">
        <v>0.002357031</v>
      </c>
      <c r="C31" s="49">
        <v>0.0002994975</v>
      </c>
      <c r="D31" s="49">
        <v>-0.01533473</v>
      </c>
      <c r="E31" s="49">
        <v>-0.009758697</v>
      </c>
      <c r="F31" s="49">
        <v>0.02767553</v>
      </c>
      <c r="G31" s="49">
        <v>-0.001926461</v>
      </c>
    </row>
    <row r="32" spans="1:7" ht="12.75">
      <c r="A32" t="s">
        <v>40</v>
      </c>
      <c r="B32" s="49">
        <v>-0.02946664</v>
      </c>
      <c r="C32" s="49">
        <v>0.008907068</v>
      </c>
      <c r="D32" s="49">
        <v>-0.03929598</v>
      </c>
      <c r="E32" s="49">
        <v>-0.01256008</v>
      </c>
      <c r="F32" s="49">
        <v>-0.0380467</v>
      </c>
      <c r="G32" s="49">
        <v>-0.01968248</v>
      </c>
    </row>
    <row r="33" spans="1:7" ht="12.75">
      <c r="A33" t="s">
        <v>41</v>
      </c>
      <c r="B33" s="49">
        <v>0.13839</v>
      </c>
      <c r="C33" s="49">
        <v>0.1041177</v>
      </c>
      <c r="D33" s="49">
        <v>0.1093368</v>
      </c>
      <c r="E33" s="49">
        <v>0.1150098</v>
      </c>
      <c r="F33" s="49">
        <v>0.09049413</v>
      </c>
      <c r="G33" s="49">
        <v>0.1111417</v>
      </c>
    </row>
    <row r="34" spans="1:7" ht="12.75">
      <c r="A34" t="s">
        <v>42</v>
      </c>
      <c r="B34" s="49">
        <v>-0.01461741</v>
      </c>
      <c r="C34" s="49">
        <v>-0.008890838</v>
      </c>
      <c r="D34" s="49">
        <v>0.001092138</v>
      </c>
      <c r="E34" s="49">
        <v>0.007923834</v>
      </c>
      <c r="F34" s="49">
        <v>-0.004898543</v>
      </c>
      <c r="G34" s="49">
        <v>-0.002751525</v>
      </c>
    </row>
    <row r="35" spans="1:7" ht="12.75">
      <c r="A35" t="s">
        <v>43</v>
      </c>
      <c r="B35" s="49">
        <v>0.001159575</v>
      </c>
      <c r="C35" s="49">
        <v>-0.003828055</v>
      </c>
      <c r="D35" s="49">
        <v>-0.0020090109999999998</v>
      </c>
      <c r="E35" s="49">
        <v>0.0002562513</v>
      </c>
      <c r="F35" s="49">
        <v>0.000948473</v>
      </c>
      <c r="G35" s="49">
        <v>-0.001047758</v>
      </c>
    </row>
    <row r="36" spans="1:6" ht="12.75">
      <c r="A36" t="s">
        <v>44</v>
      </c>
      <c r="B36" s="49">
        <v>22.12524</v>
      </c>
      <c r="C36" s="49">
        <v>22.12524</v>
      </c>
      <c r="D36" s="49">
        <v>22.1344</v>
      </c>
      <c r="E36" s="49">
        <v>22.13135</v>
      </c>
      <c r="F36" s="49">
        <v>22.14356</v>
      </c>
    </row>
    <row r="37" spans="1:6" ht="12.75">
      <c r="A37" t="s">
        <v>45</v>
      </c>
      <c r="B37" s="49">
        <v>0.3519694</v>
      </c>
      <c r="C37" s="49">
        <v>0.3336589</v>
      </c>
      <c r="D37" s="49">
        <v>0.3316244</v>
      </c>
      <c r="E37" s="49">
        <v>0.3255208</v>
      </c>
      <c r="F37" s="49">
        <v>0.3275553</v>
      </c>
    </row>
    <row r="38" spans="1:7" ht="12.75">
      <c r="A38" t="s">
        <v>54</v>
      </c>
      <c r="B38" s="49">
        <v>0.0002001511</v>
      </c>
      <c r="C38" s="49">
        <v>-0.0002009851</v>
      </c>
      <c r="D38" s="49">
        <v>-6.921682E-05</v>
      </c>
      <c r="E38" s="49">
        <v>-2.989311E-05</v>
      </c>
      <c r="F38" s="49">
        <v>0.000321085</v>
      </c>
      <c r="G38" s="49">
        <v>0.0002142993</v>
      </c>
    </row>
    <row r="39" spans="1:7" ht="12.75">
      <c r="A39" t="s">
        <v>55</v>
      </c>
      <c r="B39" s="49">
        <v>5.675748E-05</v>
      </c>
      <c r="C39" s="49">
        <v>-0.0001211796</v>
      </c>
      <c r="D39" s="49">
        <v>0</v>
      </c>
      <c r="E39" s="49">
        <v>1.099407E-05</v>
      </c>
      <c r="F39" s="49">
        <v>0.0001546891</v>
      </c>
      <c r="G39" s="49">
        <v>0.001142887</v>
      </c>
    </row>
    <row r="40" spans="2:5" ht="12.75">
      <c r="B40" t="s">
        <v>46</v>
      </c>
      <c r="C40">
        <v>-0.003747</v>
      </c>
      <c r="D40" t="s">
        <v>47</v>
      </c>
      <c r="E40">
        <v>3.118036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0.00020015105453336375</v>
      </c>
      <c r="C50">
        <f>-0.017/(C7*C7+C22*C22)*(C21*C22+C6*C7)</f>
        <v>-0.00020098517233914343</v>
      </c>
      <c r="D50">
        <f>-0.017/(D7*D7+D22*D22)*(D21*D22+D6*D7)</f>
        <v>-6.921681902557246E-05</v>
      </c>
      <c r="E50">
        <f>-0.017/(E7*E7+E22*E22)*(E21*E22+E6*E7)</f>
        <v>-2.989311443178137E-05</v>
      </c>
      <c r="F50">
        <f>-0.017/(F7*F7+F22*F22)*(F21*F22+F6*F7)</f>
        <v>0.00032108500611180006</v>
      </c>
      <c r="G50">
        <f>(B50*B$4+C50*C$4+D50*D$4+E50*E$4+F50*F$4)/SUM(B$4:F$4)</f>
        <v>-2.8029495404118105E-07</v>
      </c>
    </row>
    <row r="51" spans="1:7" ht="12.75">
      <c r="A51" t="s">
        <v>58</v>
      </c>
      <c r="B51">
        <f>-0.017/(B7*B7+B22*B22)*(B21*B7-B6*B22)</f>
        <v>5.675748060663783E-05</v>
      </c>
      <c r="C51">
        <f>-0.017/(C7*C7+C22*C22)*(C21*C7-C6*C22)</f>
        <v>-0.00012117963599041243</v>
      </c>
      <c r="D51">
        <f>-0.017/(D7*D7+D22*D22)*(D21*D7-D6*D22)</f>
        <v>-8.397108888331722E-06</v>
      </c>
      <c r="E51">
        <f>-0.017/(E7*E7+E22*E22)*(E21*E7-E6*E22)</f>
        <v>1.0994068889647403E-05</v>
      </c>
      <c r="F51">
        <f>-0.017/(F7*F7+F22*F22)*(F21*F7-F6*F22)</f>
        <v>0.00015468908647981645</v>
      </c>
      <c r="G51">
        <f>(B51*B$4+C51*C$4+D51*D$4+E51*E$4+F51*F$4)/SUM(B$4:F$4)</f>
        <v>3.689164567120449E-07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10000.051447491336</v>
      </c>
      <c r="C62">
        <f>C7+(2/0.017)*(C8*C50-C23*C51)</f>
        <v>9999.980060890888</v>
      </c>
      <c r="D62">
        <f>D7+(2/0.017)*(D8*D50-D23*D51)</f>
        <v>9999.998045033231</v>
      </c>
      <c r="E62">
        <f>E7+(2/0.017)*(E8*E50-E23*E51)</f>
        <v>10000.003360937933</v>
      </c>
      <c r="F62">
        <f>F7+(2/0.017)*(F8*F50-F23*F51)</f>
        <v>9999.706453164357</v>
      </c>
    </row>
    <row r="63" spans="1:6" ht="12.75">
      <c r="A63" t="s">
        <v>66</v>
      </c>
      <c r="B63">
        <f>B8+(3/0.017)*(B9*B50-B24*B51)</f>
        <v>1.903940060763811</v>
      </c>
      <c r="C63">
        <f>C8+(3/0.017)*(C9*C50-C24*C51)</f>
        <v>1.3718079625440314</v>
      </c>
      <c r="D63">
        <f>D8+(3/0.017)*(D9*D50-D24*D51)</f>
        <v>0.37097566453476594</v>
      </c>
      <c r="E63">
        <f>E8+(3/0.017)*(E9*E50-E24*E51)</f>
        <v>-1.8995160650862453</v>
      </c>
      <c r="F63">
        <f>F8+(3/0.017)*(F9*F50-F24*F51)</f>
        <v>-4.129199219316602</v>
      </c>
    </row>
    <row r="64" spans="1:6" ht="12.75">
      <c r="A64" t="s">
        <v>67</v>
      </c>
      <c r="B64">
        <f>B9+(4/0.017)*(B10*B50-B25*B51)</f>
        <v>-0.8837774033291209</v>
      </c>
      <c r="C64">
        <f>C9+(4/0.017)*(C10*C50-C25*C51)</f>
        <v>-0.4109124040465156</v>
      </c>
      <c r="D64">
        <f>D9+(4/0.017)*(D10*D50-D25*D51)</f>
        <v>-0.3655517358307865</v>
      </c>
      <c r="E64">
        <f>E9+(4/0.017)*(E10*E50-E25*E51)</f>
        <v>0.3197442426679786</v>
      </c>
      <c r="F64">
        <f>F9+(4/0.017)*(F10*F50-F25*F51)</f>
        <v>-1.9322104581766573</v>
      </c>
    </row>
    <row r="65" spans="1:6" ht="12.75">
      <c r="A65" t="s">
        <v>68</v>
      </c>
      <c r="B65">
        <f>B10+(5/0.017)*(B11*B50-B26*B51)</f>
        <v>-0.4656475899768431</v>
      </c>
      <c r="C65">
        <f>C10+(5/0.017)*(C11*C50-C26*C51)</f>
        <v>-0.36639168172479414</v>
      </c>
      <c r="D65">
        <f>D10+(5/0.017)*(D11*D50-D26*D51)</f>
        <v>0.3222793816127811</v>
      </c>
      <c r="E65">
        <f>E10+(5/0.017)*(E11*E50-E26*E51)</f>
        <v>0.32689733493870077</v>
      </c>
      <c r="F65">
        <f>F10+(5/0.017)*(F11*F50-F26*F51)</f>
        <v>-0.48313344540614156</v>
      </c>
    </row>
    <row r="66" spans="1:6" ht="12.75">
      <c r="A66" t="s">
        <v>69</v>
      </c>
      <c r="B66">
        <f>B11+(6/0.017)*(B12*B50-B27*B51)</f>
        <v>3.1680893672279438</v>
      </c>
      <c r="C66">
        <f>C11+(6/0.017)*(C12*C50-C27*C51)</f>
        <v>2.3065179851918463</v>
      </c>
      <c r="D66">
        <f>D11+(6/0.017)*(D12*D50-D27*D51)</f>
        <v>2.6149306726793706</v>
      </c>
      <c r="E66">
        <f>E11+(6/0.017)*(E12*E50-E27*E51)</f>
        <v>2.282201690370768</v>
      </c>
      <c r="F66">
        <f>F11+(6/0.017)*(F12*F50-F27*F51)</f>
        <v>13.86132744076527</v>
      </c>
    </row>
    <row r="67" spans="1:6" ht="12.75">
      <c r="A67" t="s">
        <v>70</v>
      </c>
      <c r="B67">
        <f>B12+(7/0.017)*(B13*B50-B28*B51)</f>
        <v>-0.12821053282500952</v>
      </c>
      <c r="C67">
        <f>C12+(7/0.017)*(C13*C50-C28*C51)</f>
        <v>-0.048828214052572864</v>
      </c>
      <c r="D67">
        <f>D12+(7/0.017)*(D13*D50-D28*D51)</f>
        <v>0.16167928977727175</v>
      </c>
      <c r="E67">
        <f>E12+(7/0.017)*(E13*E50-E28*E51)</f>
        <v>-0.3396221853128631</v>
      </c>
      <c r="F67">
        <f>F12+(7/0.017)*(F13*F50-F28*F51)</f>
        <v>-0.644676183851074</v>
      </c>
    </row>
    <row r="68" spans="1:6" ht="12.75">
      <c r="A68" t="s">
        <v>71</v>
      </c>
      <c r="B68">
        <f>B13+(8/0.017)*(B14*B50-B29*B51)</f>
        <v>-0.12055028459244789</v>
      </c>
      <c r="C68">
        <f>C13+(8/0.017)*(C14*C50-C29*C51)</f>
        <v>0.018982954943558054</v>
      </c>
      <c r="D68">
        <f>D13+(8/0.017)*(D14*D50-D29*D51)</f>
        <v>-0.04325561672124665</v>
      </c>
      <c r="E68">
        <f>E13+(8/0.017)*(E14*E50-E29*E51)</f>
        <v>0.00016878322591492613</v>
      </c>
      <c r="F68">
        <f>F13+(8/0.017)*(F14*F50-F29*F51)</f>
        <v>-0.26945297943229846</v>
      </c>
    </row>
    <row r="69" spans="1:6" ht="12.75">
      <c r="A69" t="s">
        <v>72</v>
      </c>
      <c r="B69">
        <f>B14+(9/0.017)*(B15*B50-B30*B51)</f>
        <v>-0.034280039003295404</v>
      </c>
      <c r="C69">
        <f>C14+(9/0.017)*(C15*C50-C30*C51)</f>
        <v>0.013448949419037756</v>
      </c>
      <c r="D69">
        <f>D14+(9/0.017)*(D15*D50-D30*D51)</f>
        <v>0.045971185879012104</v>
      </c>
      <c r="E69">
        <f>E14+(9/0.017)*(E15*E50-E30*E51)</f>
        <v>0.021936759032928764</v>
      </c>
      <c r="F69">
        <f>F14+(9/0.017)*(F15*F50-F30*F51)</f>
        <v>-0.01149461635690921</v>
      </c>
    </row>
    <row r="70" spans="1:6" ht="12.75">
      <c r="A70" t="s">
        <v>73</v>
      </c>
      <c r="B70">
        <f>B15+(10/0.017)*(B16*B50-B31*B51)</f>
        <v>-0.3905850313260226</v>
      </c>
      <c r="C70">
        <f>C15+(10/0.017)*(C16*C50-C31*C51)</f>
        <v>-0.1956158395554631</v>
      </c>
      <c r="D70">
        <f>D15+(10/0.017)*(D16*D50-D31*D51)</f>
        <v>-0.1575660781347385</v>
      </c>
      <c r="E70">
        <f>E15+(10/0.017)*(E16*E50-E31*E51)</f>
        <v>-0.17870527106193562</v>
      </c>
      <c r="F70">
        <f>F15+(10/0.017)*(F16*F50-F31*F51)</f>
        <v>-0.40043299496889423</v>
      </c>
    </row>
    <row r="71" spans="1:6" ht="12.75">
      <c r="A71" t="s">
        <v>74</v>
      </c>
      <c r="B71">
        <f>B16+(11/0.017)*(B17*B50-B32*B51)</f>
        <v>-0.04769775182363142</v>
      </c>
      <c r="C71">
        <f>C16+(11/0.017)*(C17*C50-C32*C51)</f>
        <v>-0.024547296860649086</v>
      </c>
      <c r="D71">
        <f>D16+(11/0.017)*(D17*D50-D32*D51)</f>
        <v>0.013034952504673824</v>
      </c>
      <c r="E71">
        <f>E16+(11/0.017)*(E17*E50-E32*E51)</f>
        <v>-0.008728953680880013</v>
      </c>
      <c r="F71">
        <f>F16+(11/0.017)*(F17*F50-F32*F51)</f>
        <v>-0.07947033226208612</v>
      </c>
    </row>
    <row r="72" spans="1:6" ht="12.75">
      <c r="A72" t="s">
        <v>75</v>
      </c>
      <c r="B72">
        <f>B17+(12/0.017)*(B18*B50-B33*B51)</f>
        <v>-0.03992546535094596</v>
      </c>
      <c r="C72">
        <f>C17+(12/0.017)*(C18*C50-C33*C51)</f>
        <v>-0.031912115898546985</v>
      </c>
      <c r="D72">
        <f>D17+(12/0.017)*(D18*D50-D33*D51)</f>
        <v>-0.04194172809145794</v>
      </c>
      <c r="E72">
        <f>E17+(12/0.017)*(E18*E50-E33*E51)</f>
        <v>-0.05311498861160496</v>
      </c>
      <c r="F72">
        <f>F17+(12/0.017)*(F18*F50-F33*F51)</f>
        <v>-0.04356678154445369</v>
      </c>
    </row>
    <row r="73" spans="1:6" ht="12.75">
      <c r="A73" t="s">
        <v>76</v>
      </c>
      <c r="B73">
        <f>B18+(13/0.017)*(B19*B50-B34*B51)</f>
        <v>0.026687965591306498</v>
      </c>
      <c r="C73">
        <f>C18+(13/0.017)*(C19*C50-C34*C51)</f>
        <v>0.022430964584207545</v>
      </c>
      <c r="D73">
        <f>D18+(13/0.017)*(D19*D50-D34*D51)</f>
        <v>0.014542800056664945</v>
      </c>
      <c r="E73">
        <f>E18+(13/0.017)*(E19*E50-E34*E51)</f>
        <v>0.03311403360358629</v>
      </c>
      <c r="F73">
        <f>F18+(13/0.017)*(F19*F50-F34*F51)</f>
        <v>0.012716719604738379</v>
      </c>
    </row>
    <row r="74" spans="1:6" ht="12.75">
      <c r="A74" t="s">
        <v>77</v>
      </c>
      <c r="B74">
        <f>B19+(14/0.017)*(B20*B50-B35*B51)</f>
        <v>-0.19913886543157364</v>
      </c>
      <c r="C74">
        <f>C19+(14/0.017)*(C20*C50-C35*C51)</f>
        <v>-0.19262801759575895</v>
      </c>
      <c r="D74">
        <f>D19+(14/0.017)*(D20*D50-D35*D51)</f>
        <v>-0.19461769157033648</v>
      </c>
      <c r="E74">
        <f>E19+(14/0.017)*(E20*E50-E35*E51)</f>
        <v>-0.19374698604632287</v>
      </c>
      <c r="F74">
        <f>F19+(14/0.017)*(F20*F50-F35*F51)</f>
        <v>-0.1507846365678937</v>
      </c>
    </row>
    <row r="75" spans="1:6" ht="12.75">
      <c r="A75" t="s">
        <v>78</v>
      </c>
      <c r="B75" s="49">
        <f>B20</f>
        <v>-0.007302452</v>
      </c>
      <c r="C75" s="49">
        <f>C20</f>
        <v>-0.005085291</v>
      </c>
      <c r="D75" s="49">
        <f>D20</f>
        <v>-0.005662973</v>
      </c>
      <c r="E75" s="49">
        <f>E20</f>
        <v>-0.009145151</v>
      </c>
      <c r="F75" s="49">
        <f>F20</f>
        <v>-0.01642259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71.58090095793558</v>
      </c>
      <c r="C82">
        <f>C22+(2/0.017)*(C8*C51+C23*C50)</f>
        <v>47.53684637344806</v>
      </c>
      <c r="D82">
        <f>D22+(2/0.017)*(D8*D51+D23*D50)</f>
        <v>-7.467497693183007</v>
      </c>
      <c r="E82">
        <f>E22+(2/0.017)*(E8*E51+E23*E50)</f>
        <v>-32.9551488271895</v>
      </c>
      <c r="F82">
        <f>F22+(2/0.017)*(F8*F51+F23*F50)</f>
        <v>-90.9379867572172</v>
      </c>
    </row>
    <row r="83" spans="1:6" ht="12.75">
      <c r="A83" t="s">
        <v>81</v>
      </c>
      <c r="B83">
        <f>B23+(3/0.017)*(B9*B51+B24*B50)</f>
        <v>-0.9564438517345297</v>
      </c>
      <c r="C83">
        <f>C23+(3/0.017)*(C9*C51+C24*C50)</f>
        <v>1.189045861066374</v>
      </c>
      <c r="D83">
        <f>D23+(3/0.017)*(D9*D51+D24*D50)</f>
        <v>1.0808630143326274</v>
      </c>
      <c r="E83">
        <f>E23+(3/0.017)*(E9*E51+E24*E50)</f>
        <v>2.599937448555313</v>
      </c>
      <c r="F83">
        <f>F23+(3/0.017)*(F9*F51+F24*F50)</f>
        <v>7.170536921814836</v>
      </c>
    </row>
    <row r="84" spans="1:6" ht="12.75">
      <c r="A84" t="s">
        <v>82</v>
      </c>
      <c r="B84">
        <f>B24+(4/0.017)*(B10*B51+B25*B50)</f>
        <v>-0.9642804896457797</v>
      </c>
      <c r="C84">
        <f>C24+(4/0.017)*(C10*C51+C25*C50)</f>
        <v>-4.622475122436465</v>
      </c>
      <c r="D84">
        <f>D24+(4/0.017)*(D10*D51+D25*D50)</f>
        <v>-1.5438587888821405</v>
      </c>
      <c r="E84">
        <f>E24+(4/0.017)*(E10*E51+E25*E50)</f>
        <v>-3.5668070258507134</v>
      </c>
      <c r="F84">
        <f>F24+(4/0.017)*(F10*F51+F25*F50)</f>
        <v>-5.13082023431315</v>
      </c>
    </row>
    <row r="85" spans="1:6" ht="12.75">
      <c r="A85" t="s">
        <v>83</v>
      </c>
      <c r="B85">
        <f>B25+(5/0.017)*(B11*B51+B26*B50)</f>
        <v>-0.7278979728058503</v>
      </c>
      <c r="C85">
        <f>C25+(5/0.017)*(C11*C51+C26*C50)</f>
        <v>-0.0735704535159718</v>
      </c>
      <c r="D85">
        <f>D25+(5/0.017)*(D11*D51+D26*D50)</f>
        <v>0.29556400694099805</v>
      </c>
      <c r="E85">
        <f>E25+(5/0.017)*(E11*E51+E26*E50)</f>
        <v>0.4164178689056657</v>
      </c>
      <c r="F85">
        <f>F25+(5/0.017)*(F11*F51+F26*F50)</f>
        <v>-1.1070851417134195</v>
      </c>
    </row>
    <row r="86" spans="1:6" ht="12.75">
      <c r="A86" t="s">
        <v>84</v>
      </c>
      <c r="B86">
        <f>B26+(6/0.017)*(B12*B51+B27*B50)</f>
        <v>0.6282423552751086</v>
      </c>
      <c r="C86">
        <f>C26+(6/0.017)*(C12*C51+C27*C50)</f>
        <v>0.4846658644572517</v>
      </c>
      <c r="D86">
        <f>D26+(6/0.017)*(D12*D51+D27*D50)</f>
        <v>0.3005263606904451</v>
      </c>
      <c r="E86">
        <f>E26+(6/0.017)*(E12*E51+E27*E50)</f>
        <v>0.3025899250631623</v>
      </c>
      <c r="F86">
        <f>F26+(6/0.017)*(F12*F51+F27*F50)</f>
        <v>2.0318107894645645</v>
      </c>
    </row>
    <row r="87" spans="1:6" ht="12.75">
      <c r="A87" t="s">
        <v>85</v>
      </c>
      <c r="B87">
        <f>B27+(7/0.017)*(B13*B51+B28*B50)</f>
        <v>-0.15754285151646588</v>
      </c>
      <c r="C87">
        <f>C27+(7/0.017)*(C13*C51+C28*C50)</f>
        <v>0.4419306218901197</v>
      </c>
      <c r="D87">
        <f>D27+(7/0.017)*(D13*D51+D28*D50)</f>
        <v>0.05878893064294297</v>
      </c>
      <c r="E87">
        <f>E27+(7/0.017)*(E13*E51+E28*E50)</f>
        <v>0.2749334004533333</v>
      </c>
      <c r="F87">
        <f>F27+(7/0.017)*(F13*F51+F28*F50)</f>
        <v>0.35200847347381986</v>
      </c>
    </row>
    <row r="88" spans="1:6" ht="12.75">
      <c r="A88" t="s">
        <v>86</v>
      </c>
      <c r="B88">
        <f>B28+(8/0.017)*(B14*B51+B29*B50)</f>
        <v>-0.23248955818467865</v>
      </c>
      <c r="C88">
        <f>C28+(8/0.017)*(C14*C51+C29*C50)</f>
        <v>-0.3217902014275646</v>
      </c>
      <c r="D88">
        <f>D28+(8/0.017)*(D14*D51+D29*D50)</f>
        <v>-0.35381272477402503</v>
      </c>
      <c r="E88">
        <f>E28+(8/0.017)*(E14*E51+E29*E50)</f>
        <v>-0.2667091489162269</v>
      </c>
      <c r="F88">
        <f>F28+(8/0.017)*(F14*F51+F29*F50)</f>
        <v>-0.42812079942729614</v>
      </c>
    </row>
    <row r="89" spans="1:6" ht="12.75">
      <c r="A89" t="s">
        <v>87</v>
      </c>
      <c r="B89">
        <f>B29+(9/0.017)*(B15*B51+B30*B50)</f>
        <v>0.0007024339741774129</v>
      </c>
      <c r="C89">
        <f>C29+(9/0.017)*(C15*C51+C30*C50)</f>
        <v>0.025348977369117592</v>
      </c>
      <c r="D89">
        <f>D29+(9/0.017)*(D15*D51+D30*D50)</f>
        <v>0.018257675113571795</v>
      </c>
      <c r="E89">
        <f>E29+(9/0.017)*(E15*E51+E30*E50)</f>
        <v>0.0627762223402965</v>
      </c>
      <c r="F89">
        <f>F29+(9/0.017)*(F15*F51+F30*F50)</f>
        <v>-0.044022634910814325</v>
      </c>
    </row>
    <row r="90" spans="1:6" ht="12.75">
      <c r="A90" t="s">
        <v>88</v>
      </c>
      <c r="B90">
        <f>B30+(10/0.017)*(B16*B51+B31*B50)</f>
        <v>0.024489371976238242</v>
      </c>
      <c r="C90">
        <f>C30+(10/0.017)*(C16*C51+C31*C50)</f>
        <v>0.0622711371170832</v>
      </c>
      <c r="D90">
        <f>D30+(10/0.017)*(D16*D51+D31*D50)</f>
        <v>0.012338191342317992</v>
      </c>
      <c r="E90">
        <f>E30+(10/0.017)*(E16*E51+E31*E50)</f>
        <v>-0.033420666770004805</v>
      </c>
      <c r="F90">
        <f>F30+(10/0.017)*(F16*F51+F31*F50)</f>
        <v>0.3999220287753911</v>
      </c>
    </row>
    <row r="91" spans="1:6" ht="12.75">
      <c r="A91" t="s">
        <v>89</v>
      </c>
      <c r="B91">
        <f>B31+(11/0.017)*(B17*B51+B32*B50)</f>
        <v>-0.003014168890696216</v>
      </c>
      <c r="C91">
        <f>C31+(11/0.017)*(C17*C51+C32*C50)</f>
        <v>0.0024131453829118192</v>
      </c>
      <c r="D91">
        <f>D31+(11/0.017)*(D17*D51+D32*D50)</f>
        <v>-0.013344478411494477</v>
      </c>
      <c r="E91">
        <f>E31+(11/0.017)*(E17*E51+E32*E50)</f>
        <v>-0.009882937808266724</v>
      </c>
      <c r="F91">
        <f>F31+(11/0.017)*(F17*F51+F32*F50)</f>
        <v>0.015308848769530444</v>
      </c>
    </row>
    <row r="92" spans="1:6" ht="12.75">
      <c r="A92" t="s">
        <v>90</v>
      </c>
      <c r="B92">
        <f>B32+(12/0.017)*(B18*B51+B33*B50)</f>
        <v>-0.007657238910619025</v>
      </c>
      <c r="C92">
        <f>C32+(12/0.017)*(C18*C51+C33*C50)</f>
        <v>-0.005315005542066022</v>
      </c>
      <c r="D92">
        <f>D32+(12/0.017)*(D18*D51+D33*D50)</f>
        <v>-0.044663062147963395</v>
      </c>
      <c r="E92">
        <f>E32+(12/0.017)*(E18*E51+E33*E50)</f>
        <v>-0.01476381569517115</v>
      </c>
      <c r="F92">
        <f>F32+(12/0.017)*(F18*F51+F33*F50)</f>
        <v>-0.012288107992085982</v>
      </c>
    </row>
    <row r="93" spans="1:6" ht="12.75">
      <c r="A93" t="s">
        <v>91</v>
      </c>
      <c r="B93">
        <f>B33+(13/0.017)*(B19*B51+B34*B50)</f>
        <v>0.12756412225896518</v>
      </c>
      <c r="C93">
        <f>C33+(13/0.017)*(C19*C51+C34*C50)</f>
        <v>0.12337698879427292</v>
      </c>
      <c r="D93">
        <f>D33+(13/0.017)*(D19*D51+D34*D50)</f>
        <v>0.1105306783748682</v>
      </c>
      <c r="E93">
        <f>E33+(13/0.017)*(E19*E51+E34*E50)</f>
        <v>0.11319791703160291</v>
      </c>
      <c r="F93">
        <f>F33+(13/0.017)*(F19*F51+F34*F50)</f>
        <v>0.07198277469398648</v>
      </c>
    </row>
    <row r="94" spans="1:6" ht="12.75">
      <c r="A94" t="s">
        <v>92</v>
      </c>
      <c r="B94">
        <f>B34+(14/0.017)*(B20*B51+B35*B50)</f>
        <v>-0.014767604156585018</v>
      </c>
      <c r="C94">
        <f>C34+(14/0.017)*(C20*C51+C35*C50)</f>
        <v>-0.007749742465495497</v>
      </c>
      <c r="D94">
        <f>D34+(14/0.017)*(D20*D51+D35*D50)</f>
        <v>0.001245816783769467</v>
      </c>
      <c r="E94">
        <f>E34+(14/0.017)*(E20*E51+E35*E50)</f>
        <v>0.007834726001559888</v>
      </c>
      <c r="F94">
        <f>F34+(14/0.017)*(F20*F51+F35*F50)</f>
        <v>-0.006739835341189981</v>
      </c>
    </row>
    <row r="95" spans="1:6" ht="12.75">
      <c r="A95" t="s">
        <v>93</v>
      </c>
      <c r="B95" s="49">
        <f>B35</f>
        <v>0.001159575</v>
      </c>
      <c r="C95" s="49">
        <f>C35</f>
        <v>-0.003828055</v>
      </c>
      <c r="D95" s="49">
        <f>D35</f>
        <v>-0.0020090109999999998</v>
      </c>
      <c r="E95" s="49">
        <f>E35</f>
        <v>0.0002562513</v>
      </c>
      <c r="F95" s="49">
        <f>F35</f>
        <v>0.000948473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1.9039302655202273</v>
      </c>
      <c r="C103">
        <f>C63*10000/C62</f>
        <v>1.3718106978123499</v>
      </c>
      <c r="D103">
        <f>D63*10000/D62</f>
        <v>0.3709757370592897</v>
      </c>
      <c r="E103">
        <f>E63*10000/E62</f>
        <v>-1.8995154266709</v>
      </c>
      <c r="F103">
        <f>F63*10000/F62</f>
        <v>-4.129320434211284</v>
      </c>
      <c r="G103">
        <f>AVERAGE(C103:E103)</f>
        <v>-0.052242997266420156</v>
      </c>
      <c r="H103">
        <f>STDEV(C103:E103)</f>
        <v>1.6762246943637482</v>
      </c>
      <c r="I103">
        <f>(B103*B4+C103*C4+D103*D4+E103*E4+F103*F4)/SUM(B4:F4)</f>
        <v>-0.3134076331267254</v>
      </c>
      <c r="K103">
        <f>(LN(H103)+LN(H123))/2-LN(K114*K115^3)</f>
        <v>-3.70299008103724</v>
      </c>
    </row>
    <row r="104" spans="1:11" ht="12.75">
      <c r="A104" t="s">
        <v>67</v>
      </c>
      <c r="B104">
        <f>B64*10000/B62</f>
        <v>-0.8837728565394829</v>
      </c>
      <c r="C104">
        <f>C64*10000/C62</f>
        <v>-0.41091322337087527</v>
      </c>
      <c r="D104">
        <f>D64*10000/D62</f>
        <v>-0.36555180729495</v>
      </c>
      <c r="E104">
        <f>E64*10000/E62</f>
        <v>0.3197441352039593</v>
      </c>
      <c r="F104">
        <f>F64*10000/F62</f>
        <v>-1.9322671792682664</v>
      </c>
      <c r="G104">
        <f>AVERAGE(C104:E104)</f>
        <v>-0.15224029848728868</v>
      </c>
      <c r="H104">
        <f>STDEV(C104:E104)</f>
        <v>0.4093792786063302</v>
      </c>
      <c r="I104">
        <f>(B104*B4+C104*C4+D104*D4+E104*E4+F104*F4)/SUM(B4:F4)</f>
        <v>-0.49596435153609036</v>
      </c>
      <c r="K104">
        <f>(LN(H104)+LN(H124))/2-LN(K114*K115^4)</f>
        <v>-3.510032556762963</v>
      </c>
    </row>
    <row r="105" spans="1:11" ht="12.75">
      <c r="A105" t="s">
        <v>68</v>
      </c>
      <c r="B105">
        <f>B65*10000/B62</f>
        <v>-0.46564519434913293</v>
      </c>
      <c r="C105">
        <f>C65*10000/C62</f>
        <v>-0.36639241227862274</v>
      </c>
      <c r="D105">
        <f>D65*10000/D62</f>
        <v>0.32227944461734154</v>
      </c>
      <c r="E105">
        <f>E65*10000/E62</f>
        <v>0.32689722507057234</v>
      </c>
      <c r="F105">
        <f>F65*10000/F62</f>
        <v>-0.48314762805187783</v>
      </c>
      <c r="G105">
        <f>AVERAGE(C105:E105)</f>
        <v>0.09426141913643038</v>
      </c>
      <c r="H105">
        <f>STDEV(C105:E105)</f>
        <v>0.39894460175832014</v>
      </c>
      <c r="I105">
        <f>(B105*B4+C105*C4+D105*D4+E105*E4+F105*F4)/SUM(B4:F4)</f>
        <v>-0.06398418285595377</v>
      </c>
      <c r="K105">
        <f>(LN(H105)+LN(H125))/2-LN(K114*K115^5)</f>
        <v>-3.8381220090525634</v>
      </c>
    </row>
    <row r="106" spans="1:11" ht="12.75">
      <c r="A106" t="s">
        <v>69</v>
      </c>
      <c r="B106">
        <f>B66*10000/B62</f>
        <v>3.1680730682867706</v>
      </c>
      <c r="C106">
        <f>C66*10000/C62</f>
        <v>2.3065225841923938</v>
      </c>
      <c r="D106">
        <f>D66*10000/D62</f>
        <v>2.6149311838897273</v>
      </c>
      <c r="E106">
        <f>E66*10000/E62</f>
        <v>2.2822009233372023</v>
      </c>
      <c r="F106">
        <f>F66*10000/F62</f>
        <v>13.861734347590696</v>
      </c>
      <c r="G106">
        <f>AVERAGE(C106:E106)</f>
        <v>2.401218230473108</v>
      </c>
      <c r="H106">
        <f>STDEV(C106:E106)</f>
        <v>0.18547993325485798</v>
      </c>
      <c r="I106">
        <f>(B106*B4+C106*C4+D106*D4+E106*E4+F106*F4)/SUM(B4:F4)</f>
        <v>4.043011006687588</v>
      </c>
      <c r="K106">
        <f>(LN(H106)+LN(H126))/2-LN(K114*K115^6)</f>
        <v>-4.070483116509059</v>
      </c>
    </row>
    <row r="107" spans="1:11" ht="12.75">
      <c r="A107" t="s">
        <v>70</v>
      </c>
      <c r="B107">
        <f>B67*10000/B62</f>
        <v>-0.12820987321737537</v>
      </c>
      <c r="C107">
        <f>C67*10000/C62</f>
        <v>-0.04882831141187577</v>
      </c>
      <c r="D107">
        <f>D67*10000/D62</f>
        <v>0.1616793213850418</v>
      </c>
      <c r="E107">
        <f>E67*10000/E62</f>
        <v>-0.33962207116799287</v>
      </c>
      <c r="F107">
        <f>F67*10000/F62</f>
        <v>-0.6446951086719844</v>
      </c>
      <c r="G107">
        <f>AVERAGE(C107:E107)</f>
        <v>-0.07559035373160895</v>
      </c>
      <c r="H107">
        <f>STDEV(C107:E107)</f>
        <v>0.2517199370843425</v>
      </c>
      <c r="I107">
        <f>(B107*B4+C107*C4+D107*D4+E107*E4+F107*F4)/SUM(B4:F4)</f>
        <v>-0.15924261621458297</v>
      </c>
      <c r="K107">
        <f>(LN(H107)+LN(H127))/2-LN(K114*K115^7)</f>
        <v>-3.027898421981298</v>
      </c>
    </row>
    <row r="108" spans="1:9" ht="12.75">
      <c r="A108" t="s">
        <v>71</v>
      </c>
      <c r="B108">
        <f>B68*10000/B62</f>
        <v>-0.12054966439466643</v>
      </c>
      <c r="C108">
        <f>C68*10000/C62</f>
        <v>0.01898299279395451</v>
      </c>
      <c r="D108">
        <f>D68*10000/D62</f>
        <v>-0.043255625177577625</v>
      </c>
      <c r="E108">
        <f>E68*10000/E62</f>
        <v>0.00016878316918795056</v>
      </c>
      <c r="F108">
        <f>F68*10000/F62</f>
        <v>-0.26946088937143886</v>
      </c>
      <c r="G108">
        <f>AVERAGE(C108:E108)</f>
        <v>-0.008034616404811722</v>
      </c>
      <c r="H108">
        <f>STDEV(C108:E108)</f>
        <v>0.03191995011242348</v>
      </c>
      <c r="I108">
        <f>(B108*B4+C108*C4+D108*D4+E108*E4+F108*F4)/SUM(B4:F4)</f>
        <v>-0.05925590188103719</v>
      </c>
    </row>
    <row r="109" spans="1:9" ht="12.75">
      <c r="A109" t="s">
        <v>72</v>
      </c>
      <c r="B109">
        <f>B69*10000/B62</f>
        <v>-0.03427986264200178</v>
      </c>
      <c r="C109">
        <f>C69*10000/C62</f>
        <v>0.013448976235098217</v>
      </c>
      <c r="D109">
        <f>D69*10000/D62</f>
        <v>0.04597119486622793</v>
      </c>
      <c r="E109">
        <f>E69*10000/E62</f>
        <v>0.021936751660122687</v>
      </c>
      <c r="F109">
        <f>F69*10000/F62</f>
        <v>-0.011494953787640231</v>
      </c>
      <c r="G109">
        <f>AVERAGE(C109:E109)</f>
        <v>0.027118974253816278</v>
      </c>
      <c r="H109">
        <f>STDEV(C109:E109)</f>
        <v>0.01686906190132372</v>
      </c>
      <c r="I109">
        <f>(B109*B4+C109*C4+D109*D4+E109*E4+F109*F4)/SUM(B4:F4)</f>
        <v>0.013063436086328832</v>
      </c>
    </row>
    <row r="110" spans="1:11" ht="12.75">
      <c r="A110" t="s">
        <v>73</v>
      </c>
      <c r="B110">
        <f>B70*10000/B62</f>
        <v>-0.3905830218743592</v>
      </c>
      <c r="C110">
        <f>C70*10000/C62</f>
        <v>-0.19561622959679772</v>
      </c>
      <c r="D110">
        <f>D70*10000/D62</f>
        <v>-0.15756610893838918</v>
      </c>
      <c r="E110">
        <f>E70*10000/E62</f>
        <v>-0.17870521100022338</v>
      </c>
      <c r="F110">
        <f>F70*10000/F62</f>
        <v>-0.4004447498978124</v>
      </c>
      <c r="G110">
        <f>AVERAGE(C110:E110)</f>
        <v>-0.17729584984513677</v>
      </c>
      <c r="H110">
        <f>STDEV(C110:E110)</f>
        <v>0.019064171754339828</v>
      </c>
      <c r="I110">
        <f>(B110*B4+C110*C4+D110*D4+E110*E4+F110*F4)/SUM(B4:F4)</f>
        <v>-0.23800932810794131</v>
      </c>
      <c r="K110">
        <f>EXP(AVERAGE(K103:K107))</f>
        <v>0.02651869727931926</v>
      </c>
    </row>
    <row r="111" spans="1:9" ht="12.75">
      <c r="A111" t="s">
        <v>74</v>
      </c>
      <c r="B111">
        <f>B71*10000/B62</f>
        <v>-0.04769750643192652</v>
      </c>
      <c r="C111">
        <f>C71*10000/C62</f>
        <v>-0.02454734580586973</v>
      </c>
      <c r="D111">
        <f>D71*10000/D62</f>
        <v>0.01303495505296422</v>
      </c>
      <c r="E111">
        <f>E71*10000/E62</f>
        <v>-0.008728950747133845</v>
      </c>
      <c r="F111">
        <f>F71*10000/F62</f>
        <v>-0.07947266515702381</v>
      </c>
      <c r="G111">
        <f>AVERAGE(C111:E111)</f>
        <v>-0.006747113833346451</v>
      </c>
      <c r="H111">
        <f>STDEV(C111:E111)</f>
        <v>0.018869369163425034</v>
      </c>
      <c r="I111">
        <f>(B111*B4+C111*C4+D111*D4+E111*E4+F111*F4)/SUM(B4:F4)</f>
        <v>-0.02239500810387339</v>
      </c>
    </row>
    <row r="112" spans="1:9" ht="12.75">
      <c r="A112" t="s">
        <v>75</v>
      </c>
      <c r="B112">
        <f>B72*10000/B62</f>
        <v>-0.03992525994549945</v>
      </c>
      <c r="C112">
        <f>C72*10000/C62</f>
        <v>-0.03191217952858995</v>
      </c>
      <c r="D112">
        <f>D72*10000/D62</f>
        <v>-0.041941736290928004</v>
      </c>
      <c r="E112">
        <f>E72*10000/E62</f>
        <v>-0.053114970759992955</v>
      </c>
      <c r="F112">
        <f>F72*10000/F62</f>
        <v>-0.043568060471082325</v>
      </c>
      <c r="G112">
        <f>AVERAGE(C112:E112)</f>
        <v>-0.0423229621931703</v>
      </c>
      <c r="H112">
        <f>STDEV(C112:E112)</f>
        <v>0.010606535197321557</v>
      </c>
      <c r="I112">
        <f>(B112*B4+C112*C4+D112*D4+E112*E4+F112*F4)/SUM(B4:F4)</f>
        <v>-0.042142475051758395</v>
      </c>
    </row>
    <row r="113" spans="1:9" ht="12.75">
      <c r="A113" t="s">
        <v>76</v>
      </c>
      <c r="B113">
        <f>B73*10000/B62</f>
        <v>0.02668782828912503</v>
      </c>
      <c r="C113">
        <f>C73*10000/C62</f>
        <v>0.022431009309641755</v>
      </c>
      <c r="D113">
        <f>D73*10000/D62</f>
        <v>0.014542802899734584</v>
      </c>
      <c r="E113">
        <f>E73*10000/E62</f>
        <v>0.03311402247416887</v>
      </c>
      <c r="F113">
        <f>F73*10000/F62</f>
        <v>0.012717092910976637</v>
      </c>
      <c r="G113">
        <f>AVERAGE(C113:E113)</f>
        <v>0.023362611561181735</v>
      </c>
      <c r="H113">
        <f>STDEV(C113:E113)</f>
        <v>0.009320593392417061</v>
      </c>
      <c r="I113">
        <f>(B113*B4+C113*C4+D113*D4+E113*E4+F113*F4)/SUM(B4:F4)</f>
        <v>0.0224233115465185</v>
      </c>
    </row>
    <row r="114" spans="1:11" ht="12.75">
      <c r="A114" t="s">
        <v>77</v>
      </c>
      <c r="B114">
        <f>B74*10000/B62</f>
        <v>-0.1991378409173391</v>
      </c>
      <c r="C114">
        <f>C74*10000/C62</f>
        <v>-0.19262840167963086</v>
      </c>
      <c r="D114">
        <f>D74*10000/D62</f>
        <v>-0.19461772961745588</v>
      </c>
      <c r="E114">
        <f>E74*10000/E62</f>
        <v>-0.19374692092918527</v>
      </c>
      <c r="F114">
        <f>F74*10000/F62</f>
        <v>-0.15078906293312105</v>
      </c>
      <c r="G114">
        <f>AVERAGE(C114:E114)</f>
        <v>-0.19366435074209068</v>
      </c>
      <c r="H114">
        <f>STDEV(C114:E114)</f>
        <v>0.0009972310604334906</v>
      </c>
      <c r="I114">
        <f>(B114*B4+C114*C4+D114*D4+E114*E4+F114*F4)/SUM(B4:F4)</f>
        <v>-0.18873114680495137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-0.007302414430909683</v>
      </c>
      <c r="C115">
        <f>C75*10000/C62</f>
        <v>-0.005085301139637429</v>
      </c>
      <c r="D115">
        <f>D75*10000/D62</f>
        <v>-0.005662974107092619</v>
      </c>
      <c r="E115">
        <f>E75*10000/E62</f>
        <v>-0.009145147926372544</v>
      </c>
      <c r="F115">
        <f>F75*10000/F62</f>
        <v>-0.016423072094084473</v>
      </c>
      <c r="G115">
        <f>AVERAGE(C115:E115)</f>
        <v>-0.006631141057700864</v>
      </c>
      <c r="H115">
        <f>STDEV(C115:E115)</f>
        <v>0.002196269431588123</v>
      </c>
      <c r="I115">
        <f>(B115*B4+C115*C4+D115*D4+E115*E4+F115*F4)/SUM(B4:F4)</f>
        <v>-0.008036394749395137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71.58053269405202</v>
      </c>
      <c r="C122">
        <f>C82*10000/C62</f>
        <v>47.53694115787371</v>
      </c>
      <c r="D122">
        <f>D82*10000/D62</f>
        <v>-7.467499153054276</v>
      </c>
      <c r="E122">
        <f>E82*10000/E62</f>
        <v>-32.95513775117224</v>
      </c>
      <c r="F122">
        <f>F82*10000/F62</f>
        <v>-90.94065629140577</v>
      </c>
      <c r="G122">
        <f>AVERAGE(C122:E122)</f>
        <v>2.3714347512157326</v>
      </c>
      <c r="H122">
        <f>STDEV(C122:E122)</f>
        <v>41.138147224376375</v>
      </c>
      <c r="I122">
        <f>(B122*B4+C122*C4+D122*D4+E122*E4+F122*F4)/SUM(B4:F4)</f>
        <v>-0.06381618757339365</v>
      </c>
    </row>
    <row r="123" spans="1:9" ht="12.75">
      <c r="A123" t="s">
        <v>81</v>
      </c>
      <c r="B123">
        <f>B83*10000/B62</f>
        <v>-0.9564389310961676</v>
      </c>
      <c r="C123">
        <f>C83*10000/C62</f>
        <v>1.1890482319226177</v>
      </c>
      <c r="D123">
        <f>D83*10000/D62</f>
        <v>1.0808632256377961</v>
      </c>
      <c r="E123">
        <f>E83*10000/E62</f>
        <v>2.599936574732767</v>
      </c>
      <c r="F123">
        <f>F83*10000/F62</f>
        <v>7.170747416836177</v>
      </c>
      <c r="G123">
        <f>AVERAGE(C123:E123)</f>
        <v>1.6232826774310603</v>
      </c>
      <c r="H123">
        <f>STDEV(C123:E123)</f>
        <v>0.847535028911591</v>
      </c>
      <c r="I123">
        <f>(B123*B4+C123*C4+D123*D4+E123*E4+F123*F4)/SUM(B4:F4)</f>
        <v>1.9904118337461152</v>
      </c>
    </row>
    <row r="124" spans="1:9" ht="12.75">
      <c r="A124" t="s">
        <v>82</v>
      </c>
      <c r="B124">
        <f>B84*10000/B62</f>
        <v>-0.9642755286900889</v>
      </c>
      <c r="C124">
        <f>C84*10000/C62</f>
        <v>-4.622484339258426</v>
      </c>
      <c r="D124">
        <f>D84*10000/D62</f>
        <v>-1.5438590907014622</v>
      </c>
      <c r="E124">
        <f>E84*10000/E62</f>
        <v>-3.566805827069413</v>
      </c>
      <c r="F124">
        <f>F84*10000/F62</f>
        <v>-5.130970852338899</v>
      </c>
      <c r="G124">
        <f>AVERAGE(C124:E124)</f>
        <v>-3.2443830856764335</v>
      </c>
      <c r="H124">
        <f>STDEV(C124:E124)</f>
        <v>1.564433019783407</v>
      </c>
      <c r="I124">
        <f>(B124*B4+C124*C4+D124*D4+E124*E4+F124*F4)/SUM(B4:F4)</f>
        <v>-3.1659432359550306</v>
      </c>
    </row>
    <row r="125" spans="1:9" ht="12.75">
      <c r="A125" t="s">
        <v>83</v>
      </c>
      <c r="B125">
        <f>B85*10000/B62</f>
        <v>-0.7278942279726516</v>
      </c>
      <c r="C125">
        <f>C85*10000/C62</f>
        <v>-0.0735706002091943</v>
      </c>
      <c r="D125">
        <f>D85*10000/D62</f>
        <v>0.2955640647227905</v>
      </c>
      <c r="E125">
        <f>E85*10000/E62</f>
        <v>0.4164177289502515</v>
      </c>
      <c r="F125">
        <f>F85*10000/F62</f>
        <v>-1.1071176408014338</v>
      </c>
      <c r="G125">
        <f>AVERAGE(C125:E125)</f>
        <v>0.2128037311546159</v>
      </c>
      <c r="H125">
        <f>STDEV(C125:E125)</f>
        <v>0.2552627965202783</v>
      </c>
      <c r="I125">
        <f>(B125*B4+C125*C4+D125*D4+E125*E4+F125*F4)/SUM(B4:F4)</f>
        <v>-0.09979807570964917</v>
      </c>
    </row>
    <row r="126" spans="1:9" ht="12.75">
      <c r="A126" t="s">
        <v>84</v>
      </c>
      <c r="B126">
        <f>B86*10000/B62</f>
        <v>0.6282391231424241</v>
      </c>
      <c r="C126">
        <f>C86*10000/C62</f>
        <v>0.484666830839734</v>
      </c>
      <c r="D126">
        <f>D86*10000/D62</f>
        <v>0.30052641944236136</v>
      </c>
      <c r="E126">
        <f>E86*10000/E62</f>
        <v>0.3025898233646008</v>
      </c>
      <c r="F126">
        <f>F86*10000/F62</f>
        <v>2.031870434378209</v>
      </c>
      <c r="G126">
        <f>AVERAGE(C126:E126)</f>
        <v>0.362594357882232</v>
      </c>
      <c r="H126">
        <f>STDEV(C126:E126)</f>
        <v>0.10572289676038321</v>
      </c>
      <c r="I126">
        <f>(B126*B4+C126*C4+D126*D4+E126*E4+F126*F4)/SUM(B4:F4)</f>
        <v>0.6240364598404584</v>
      </c>
    </row>
    <row r="127" spans="1:9" ht="12.75">
      <c r="A127" t="s">
        <v>85</v>
      </c>
      <c r="B127">
        <f>B87*10000/B62</f>
        <v>-0.15754204100218694</v>
      </c>
      <c r="C127">
        <f>C87*10000/C62</f>
        <v>0.44193150306216566</v>
      </c>
      <c r="D127">
        <f>D87*10000/D62</f>
        <v>0.0587889421359858</v>
      </c>
      <c r="E127">
        <f>E87*10000/E62</f>
        <v>0.27493330804995486</v>
      </c>
      <c r="F127">
        <f>F87*10000/F62</f>
        <v>0.3520188068745043</v>
      </c>
      <c r="G127">
        <f>AVERAGE(C127:E127)</f>
        <v>0.2585512510827021</v>
      </c>
      <c r="H127">
        <f>STDEV(C127:E127)</f>
        <v>0.19209589881391684</v>
      </c>
      <c r="I127">
        <f>(B127*B4+C127*C4+D127*D4+E127*E4+F127*F4)/SUM(B4:F4)</f>
        <v>0.21073555967213978</v>
      </c>
    </row>
    <row r="128" spans="1:9" ht="12.75">
      <c r="A128" t="s">
        <v>86</v>
      </c>
      <c r="B128">
        <f>B88*10000/B62</f>
        <v>-0.23248836209037924</v>
      </c>
      <c r="C128">
        <f>C88*10000/C62</f>
        <v>-0.3217908430498377</v>
      </c>
      <c r="D128">
        <f>D88*10000/D62</f>
        <v>-0.3538127939432505</v>
      </c>
      <c r="E128">
        <f>E88*10000/E62</f>
        <v>-0.2667090592769674</v>
      </c>
      <c r="F128">
        <f>F88*10000/F62</f>
        <v>-0.42813336714681205</v>
      </c>
      <c r="G128">
        <f>AVERAGE(C128:E128)</f>
        <v>-0.31410423209001853</v>
      </c>
      <c r="H128">
        <f>STDEV(C128:E128)</f>
        <v>0.04405766833638889</v>
      </c>
      <c r="I128">
        <f>(B128*B4+C128*C4+D128*D4+E128*E4+F128*F4)/SUM(B4:F4)</f>
        <v>-0.3175031538807373</v>
      </c>
    </row>
    <row r="129" spans="1:9" ht="12.75">
      <c r="A129" t="s">
        <v>87</v>
      </c>
      <c r="B129">
        <f>B89*10000/B62</f>
        <v>0.0007024303603494251</v>
      </c>
      <c r="C129">
        <f>C89*10000/C62</f>
        <v>0.025349027912820933</v>
      </c>
      <c r="D129">
        <f>D89*10000/D62</f>
        <v>0.018257678682887305</v>
      </c>
      <c r="E129">
        <f>E89*10000/E62</f>
        <v>0.0627762012416049</v>
      </c>
      <c r="F129">
        <f>F89*10000/F62</f>
        <v>-0.0440239272192671</v>
      </c>
      <c r="G129">
        <f>AVERAGE(C129:E129)</f>
        <v>0.03546096927910438</v>
      </c>
      <c r="H129">
        <f>STDEV(C129:E129)</f>
        <v>0.023919933765567312</v>
      </c>
      <c r="I129">
        <f>(B129*B4+C129*C4+D129*D4+E129*E4+F129*F4)/SUM(B4:F4)</f>
        <v>0.0198095004863634</v>
      </c>
    </row>
    <row r="130" spans="1:9" ht="12.75">
      <c r="A130" t="s">
        <v>88</v>
      </c>
      <c r="B130">
        <f>B90*10000/B62</f>
        <v>0.024489245985211176</v>
      </c>
      <c r="C130">
        <f>C90*10000/C62</f>
        <v>0.06227126128043052</v>
      </c>
      <c r="D130">
        <f>D90*10000/D62</f>
        <v>0.01233819375439387</v>
      </c>
      <c r="E130">
        <f>E90*10000/E62</f>
        <v>-0.03342065553752991</v>
      </c>
      <c r="F130">
        <f>F90*10000/F62</f>
        <v>0.3999337687046181</v>
      </c>
      <c r="G130">
        <f>AVERAGE(C130:E130)</f>
        <v>0.013729599832431492</v>
      </c>
      <c r="H130">
        <f>STDEV(C130:E130)</f>
        <v>0.047861129784297456</v>
      </c>
      <c r="I130">
        <f>(B130*B4+C130*C4+D130*D4+E130*E4+F130*F4)/SUM(B4:F4)</f>
        <v>0.06686733208200642</v>
      </c>
    </row>
    <row r="131" spans="1:9" ht="12.75">
      <c r="A131" t="s">
        <v>89</v>
      </c>
      <c r="B131">
        <f>B91*10000/B62</f>
        <v>-0.0030141533836332067</v>
      </c>
      <c r="C131">
        <f>C91*10000/C62</f>
        <v>0.0024131501945183226</v>
      </c>
      <c r="D131">
        <f>D91*10000/D62</f>
        <v>-0.013344481020296173</v>
      </c>
      <c r="E131">
        <f>E91*10000/E62</f>
        <v>-0.009882934486673782</v>
      </c>
      <c r="F131">
        <f>F91*10000/F62</f>
        <v>0.015309298169133791</v>
      </c>
      <c r="G131">
        <f>AVERAGE(C131:E131)</f>
        <v>-0.0069380884374838775</v>
      </c>
      <c r="H131">
        <f>STDEV(C131:E131)</f>
        <v>0.008281293622713548</v>
      </c>
      <c r="I131">
        <f>(B131*B4+C131*C4+D131*D4+E131*E4+F131*F4)/SUM(B4:F4)</f>
        <v>-0.0033982571022732368</v>
      </c>
    </row>
    <row r="132" spans="1:9" ht="12.75">
      <c r="A132" t="s">
        <v>90</v>
      </c>
      <c r="B132">
        <f>B92*10000/B62</f>
        <v>-0.007657199516248448</v>
      </c>
      <c r="C132">
        <f>C92*10000/C62</f>
        <v>-0.005315016139734696</v>
      </c>
      <c r="D132">
        <f>D92*10000/D62</f>
        <v>-0.04466307087944533</v>
      </c>
      <c r="E132">
        <f>E92*10000/E62</f>
        <v>-0.014763810733145996</v>
      </c>
      <c r="F132">
        <f>F92*10000/F62</f>
        <v>-0.012288468716196635</v>
      </c>
      <c r="G132">
        <f>AVERAGE(C132:E132)</f>
        <v>-0.02158063258410867</v>
      </c>
      <c r="H132">
        <f>STDEV(C132:E132)</f>
        <v>0.02054067058449256</v>
      </c>
      <c r="I132">
        <f>(B132*B4+C132*C4+D132*D4+E132*E4+F132*F4)/SUM(B4:F4)</f>
        <v>-0.018321347448481674</v>
      </c>
    </row>
    <row r="133" spans="1:9" ht="12.75">
      <c r="A133" t="s">
        <v>91</v>
      </c>
      <c r="B133">
        <f>B93*10000/B62</f>
        <v>0.1275634659769341</v>
      </c>
      <c r="C133">
        <f>C93*10000/C62</f>
        <v>0.12337723479748756</v>
      </c>
      <c r="D133">
        <f>D93*10000/D62</f>
        <v>0.11053069998325273</v>
      </c>
      <c r="E133">
        <f>E93*10000/E62</f>
        <v>0.11319787898649836</v>
      </c>
      <c r="F133">
        <f>F93*10000/F62</f>
        <v>0.0719848877875889</v>
      </c>
      <c r="G133">
        <f>AVERAGE(C133:E133)</f>
        <v>0.11570193792241289</v>
      </c>
      <c r="H133">
        <f>STDEV(C133:E133)</f>
        <v>0.006779461449793535</v>
      </c>
      <c r="I133">
        <f>(B133*B4+C133*C4+D133*D4+E133*E4+F133*F4)/SUM(B4:F4)</f>
        <v>0.11158189716492647</v>
      </c>
    </row>
    <row r="134" spans="1:9" ht="12.75">
      <c r="A134" t="s">
        <v>92</v>
      </c>
      <c r="B134">
        <f>B94*10000/B62</f>
        <v>-0.0147675281813572</v>
      </c>
      <c r="C134">
        <f>C94*10000/C62</f>
        <v>-0.007749757917822368</v>
      </c>
      <c r="D134">
        <f>D94*10000/D62</f>
        <v>0.0012458170273225557</v>
      </c>
      <c r="E134">
        <f>E94*10000/E62</f>
        <v>0.007834723368357992</v>
      </c>
      <c r="F134">
        <f>F94*10000/F62</f>
        <v>-0.006740033192731567</v>
      </c>
      <c r="G134">
        <f>AVERAGE(C134:E134)</f>
        <v>0.0004435941592860597</v>
      </c>
      <c r="H134">
        <f>STDEV(C134:E134)</f>
        <v>0.007823150604924271</v>
      </c>
      <c r="I134">
        <f>(B134*B4+C134*C4+D134*D4+E134*E4+F134*F4)/SUM(B4:F4)</f>
        <v>-0.0027197747923545334</v>
      </c>
    </row>
    <row r="135" spans="1:9" ht="12.75">
      <c r="A135" t="s">
        <v>93</v>
      </c>
      <c r="B135">
        <f>B95*10000/B62</f>
        <v>0.0011595690343082152</v>
      </c>
      <c r="C135">
        <f>C95*10000/C62</f>
        <v>-0.003828062632815852</v>
      </c>
      <c r="D135">
        <f>D95*10000/D62</f>
        <v>-0.002009011392755051</v>
      </c>
      <c r="E135">
        <f>E95*10000/E62</f>
        <v>0.00025625121387555744</v>
      </c>
      <c r="F135">
        <f>F95*10000/F62</f>
        <v>0.0009485008429421051</v>
      </c>
      <c r="G135">
        <f>AVERAGE(C135:E135)</f>
        <v>-0.0018602742705651149</v>
      </c>
      <c r="H135">
        <f>STDEV(C135:E135)</f>
        <v>0.0020462152741602736</v>
      </c>
      <c r="I135">
        <f>(B135*B4+C135*C4+D135*D4+E135*E4+F135*F4)/SUM(B4:F4)</f>
        <v>-0.0010473621520170793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2004-10-21T13:11:21Z</cp:lastPrinted>
  <dcterms:created xsi:type="dcterms:W3CDTF">2004-10-21T13:11:21Z</dcterms:created>
  <dcterms:modified xsi:type="dcterms:W3CDTF">2004-10-21T15:35:00Z</dcterms:modified>
  <cp:category/>
  <cp:version/>
  <cp:contentType/>
  <cp:contentStatus/>
</cp:coreProperties>
</file>