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<sst xmlns="http://schemas.openxmlformats.org/spreadsheetml/2006/main" count="202" uniqueCount="97">
  <si>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20/10/2004       07:47:19</t>
  </si>
  <si>
    <t>LISSNER</t>
  </si>
  <si>
    <t>HCMQAP361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</si>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</sst>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71901"/>
        <c:axId val="43847110"/>
      </c:lineChart>
      <c:catAx>
        <c:axId val="4871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47110"/>
        <c:crosses val="autoZero"/>
        <c:auto val="1"/>
        <c:lblOffset val="100"/>
        <c:noMultiLvlLbl val="0"/>
      </c:catAx>
      <c:valAx>
        <c:axId val="4384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9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-0.003751</v>
      </c>
      <c r="D4" s="13">
        <v>-0.00375</v>
      </c>
      <c r="E4" s="13">
        <v>-0.003751</v>
      </c>
      <c r="F4" s="24">
        <v>-0.002082</v>
      </c>
      <c r="G4" s="34">
        <v>-0.011694</v>
      </c>
    </row>
    <row r="5" spans="1:7" ht="12.75" thickBot="1">
      <c r="A5" s="44" t="s">
        <v>13</v>
      </c>
      <c r="B5" s="45">
        <v>3.001618</v>
      </c>
      <c r="C5" s="46">
        <v>1.595159</v>
      </c>
      <c r="D5" s="46">
        <v>1.213585</v>
      </c>
      <c r="E5" s="46">
        <v>-1.883807</v>
      </c>
      <c r="F5" s="47">
        <v>-4.881236</v>
      </c>
      <c r="G5" s="48">
        <v>5.752509</v>
      </c>
    </row>
    <row r="6" spans="1:7" ht="12.75" thickTop="1">
      <c r="A6" s="6" t="s">
        <v>14</v>
      </c>
      <c r="B6" s="39">
        <v>109.4078</v>
      </c>
      <c r="C6" s="40">
        <v>-65.50214</v>
      </c>
      <c r="D6" s="40">
        <v>-12.09212</v>
      </c>
      <c r="E6" s="40">
        <v>-56.98237</v>
      </c>
      <c r="F6" s="41">
        <v>123.7463</v>
      </c>
      <c r="G6" s="42">
        <v>-0.001278575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2.369448</v>
      </c>
      <c r="C8" s="14">
        <v>2.6555</v>
      </c>
      <c r="D8" s="14">
        <v>1.773479</v>
      </c>
      <c r="E8" s="14">
        <v>1.813656</v>
      </c>
      <c r="F8" s="25">
        <v>-2.060539</v>
      </c>
      <c r="G8" s="35">
        <v>1.569896</v>
      </c>
    </row>
    <row r="9" spans="1:7" ht="12">
      <c r="A9" s="20" t="s">
        <v>17</v>
      </c>
      <c r="B9" s="29">
        <v>0.6411612</v>
      </c>
      <c r="C9" s="14">
        <v>-0.2513734</v>
      </c>
      <c r="D9" s="14">
        <v>0.4796578</v>
      </c>
      <c r="E9" s="14">
        <v>0.1025668</v>
      </c>
      <c r="F9" s="25">
        <v>-1.382311</v>
      </c>
      <c r="G9" s="35">
        <v>-0.01210743</v>
      </c>
    </row>
    <row r="10" spans="1:7" ht="12">
      <c r="A10" s="20" t="s">
        <v>18</v>
      </c>
      <c r="B10" s="29">
        <v>-0.203525</v>
      </c>
      <c r="C10" s="14">
        <v>-0.8657716</v>
      </c>
      <c r="D10" s="14">
        <v>-0.3024625</v>
      </c>
      <c r="E10" s="14">
        <v>-0.5800478</v>
      </c>
      <c r="F10" s="25">
        <v>0.009650638</v>
      </c>
      <c r="G10" s="35">
        <v>-0.4487337</v>
      </c>
    </row>
    <row r="11" spans="1:7" ht="12">
      <c r="A11" s="21" t="s">
        <v>19</v>
      </c>
      <c r="B11" s="31">
        <v>3.009381</v>
      </c>
      <c r="C11" s="16">
        <v>2.148945</v>
      </c>
      <c r="D11" s="16">
        <v>2.331992</v>
      </c>
      <c r="E11" s="16">
        <v>2.024702</v>
      </c>
      <c r="F11" s="27">
        <v>14.0083</v>
      </c>
      <c r="G11" s="37">
        <v>3.8708650000000002</v>
      </c>
    </row>
    <row r="12" spans="1:7" ht="12">
      <c r="A12" s="20" t="s">
        <v>20</v>
      </c>
      <c r="B12" s="29">
        <v>0.1650253</v>
      </c>
      <c r="C12" s="14">
        <v>0.0529818</v>
      </c>
      <c r="D12" s="14">
        <v>0.28114</v>
      </c>
      <c r="E12" s="14">
        <v>0.1172295</v>
      </c>
      <c r="F12" s="25">
        <v>-0.1233744</v>
      </c>
      <c r="G12" s="35">
        <v>0.116001</v>
      </c>
    </row>
    <row r="13" spans="1:7" ht="12">
      <c r="A13" s="20" t="s">
        <v>21</v>
      </c>
      <c r="B13" s="29">
        <v>0.1374758</v>
      </c>
      <c r="C13" s="14">
        <v>0.1514549</v>
      </c>
      <c r="D13" s="14">
        <v>0.179178</v>
      </c>
      <c r="E13" s="14">
        <v>-0.01250232</v>
      </c>
      <c r="F13" s="25">
        <v>0.07402409</v>
      </c>
      <c r="G13" s="35">
        <v>0.106306</v>
      </c>
    </row>
    <row r="14" spans="1:7" ht="12">
      <c r="A14" s="20" t="s">
        <v>22</v>
      </c>
      <c r="B14" s="29">
        <v>-0.1475275</v>
      </c>
      <c r="C14" s="14">
        <v>-0.04161826</v>
      </c>
      <c r="D14" s="14">
        <v>-0.04845254</v>
      </c>
      <c r="E14" s="14">
        <v>-0.0301105</v>
      </c>
      <c r="F14" s="25">
        <v>-0.01134728</v>
      </c>
      <c r="G14" s="35">
        <v>-0.05179617</v>
      </c>
    </row>
    <row r="15" spans="1:7" ht="12">
      <c r="A15" s="21" t="s">
        <v>23</v>
      </c>
      <c r="B15" s="31">
        <v>-0.4240683</v>
      </c>
      <c r="C15" s="16">
        <v>-0.2107831</v>
      </c>
      <c r="D15" s="16">
        <v>-0.1446424</v>
      </c>
      <c r="E15" s="16">
        <v>-0.1711906</v>
      </c>
      <c r="F15" s="27">
        <v>-0.3573338</v>
      </c>
      <c r="G15" s="37">
        <v>-0.2358161</v>
      </c>
    </row>
    <row r="16" spans="1:7" ht="12">
      <c r="A16" s="20" t="s">
        <v>24</v>
      </c>
      <c r="B16" s="29">
        <v>-0.004825852</v>
      </c>
      <c r="C16" s="14">
        <v>-0.005335707</v>
      </c>
      <c r="D16" s="14">
        <v>0.01856168</v>
      </c>
      <c r="E16" s="14">
        <v>-0.007944301</v>
      </c>
      <c r="F16" s="25">
        <v>-0.0502825</v>
      </c>
      <c r="G16" s="35">
        <v>-0.006142122</v>
      </c>
    </row>
    <row r="17" spans="1:7" ht="12">
      <c r="A17" s="20" t="s">
        <v>25</v>
      </c>
      <c r="B17" s="29">
        <v>-0.05093406</v>
      </c>
      <c r="C17" s="14">
        <v>-0.03602192</v>
      </c>
      <c r="D17" s="14">
        <v>-0.05083922</v>
      </c>
      <c r="E17" s="14">
        <v>-0.03512199</v>
      </c>
      <c r="F17" s="25">
        <v>-0.05320545</v>
      </c>
      <c r="G17" s="35">
        <v>-0.04382367</v>
      </c>
    </row>
    <row r="18" spans="1:7" ht="12">
      <c r="A18" s="20" t="s">
        <v>26</v>
      </c>
      <c r="B18" s="29">
        <v>-0.01431634</v>
      </c>
      <c r="C18" s="14">
        <v>0.04713115</v>
      </c>
      <c r="D18" s="14">
        <v>0.02185364</v>
      </c>
      <c r="E18" s="14">
        <v>0.05215781</v>
      </c>
      <c r="F18" s="25">
        <v>-0.02537401</v>
      </c>
      <c r="G18" s="35">
        <v>0.0236868</v>
      </c>
    </row>
    <row r="19" spans="1:7" ht="12">
      <c r="A19" s="21" t="s">
        <v>27</v>
      </c>
      <c r="B19" s="31">
        <v>-0.2004546</v>
      </c>
      <c r="C19" s="16">
        <v>-0.1877342</v>
      </c>
      <c r="D19" s="16">
        <v>-0.2022109</v>
      </c>
      <c r="E19" s="16">
        <v>-0.200585</v>
      </c>
      <c r="F19" s="27">
        <v>-0.1533039</v>
      </c>
      <c r="G19" s="37">
        <v>-0.1915551</v>
      </c>
    </row>
    <row r="20" spans="1:7" ht="12.75" thickBot="1">
      <c r="A20" s="44" t="s">
        <v>28</v>
      </c>
      <c r="B20" s="45">
        <v>-0.004400615</v>
      </c>
      <c r="C20" s="46">
        <v>0.001602274</v>
      </c>
      <c r="D20" s="46">
        <v>-0.002198456</v>
      </c>
      <c r="E20" s="46">
        <v>0.0002150912</v>
      </c>
      <c r="F20" s="47">
        <v>-0.004906511</v>
      </c>
      <c r="G20" s="48">
        <v>-0.001383832</v>
      </c>
    </row>
    <row r="21" spans="1:7" ht="12.75" thickTop="1">
      <c r="A21" s="6" t="s">
        <v>29</v>
      </c>
      <c r="B21" s="39">
        <v>-114.6009</v>
      </c>
      <c r="C21" s="40">
        <v>76.77942</v>
      </c>
      <c r="D21" s="40">
        <v>41.60319</v>
      </c>
      <c r="E21" s="40">
        <v>4.452184</v>
      </c>
      <c r="F21" s="41">
        <v>-96.87148</v>
      </c>
      <c r="G21" s="43">
        <v>0.008620595</v>
      </c>
    </row>
    <row r="22" spans="1:7" ht="12">
      <c r="A22" s="20" t="s">
        <v>30</v>
      </c>
      <c r="B22" s="29">
        <v>60.03309</v>
      </c>
      <c r="C22" s="14">
        <v>31.90329</v>
      </c>
      <c r="D22" s="14">
        <v>24.27174</v>
      </c>
      <c r="E22" s="14">
        <v>-37.67633</v>
      </c>
      <c r="F22" s="25">
        <v>-97.62782</v>
      </c>
      <c r="G22" s="36">
        <v>0</v>
      </c>
    </row>
    <row r="23" spans="1:7" ht="12">
      <c r="A23" s="20" t="s">
        <v>31</v>
      </c>
      <c r="B23" s="29">
        <v>2.562624</v>
      </c>
      <c r="C23" s="14">
        <v>1.391102</v>
      </c>
      <c r="D23" s="14">
        <v>0.9769242</v>
      </c>
      <c r="E23" s="14">
        <v>0.1600893</v>
      </c>
      <c r="F23" s="25">
        <v>6.39054</v>
      </c>
      <c r="G23" s="35">
        <v>1.83244</v>
      </c>
    </row>
    <row r="24" spans="1:7" ht="12">
      <c r="A24" s="20" t="s">
        <v>32</v>
      </c>
      <c r="B24" s="29">
        <v>-0.7379357</v>
      </c>
      <c r="C24" s="14">
        <v>-1.244044</v>
      </c>
      <c r="D24" s="14">
        <v>-2.319134</v>
      </c>
      <c r="E24" s="14">
        <v>-2.931618</v>
      </c>
      <c r="F24" s="25">
        <v>-2.839015</v>
      </c>
      <c r="G24" s="35">
        <v>-2.048161</v>
      </c>
    </row>
    <row r="25" spans="1:7" ht="12">
      <c r="A25" s="20" t="s">
        <v>33</v>
      </c>
      <c r="B25" s="29">
        <v>-0.1380248</v>
      </c>
      <c r="C25" s="14">
        <v>1.124462</v>
      </c>
      <c r="D25" s="14">
        <v>0.7751735</v>
      </c>
      <c r="E25" s="14">
        <v>0.3794039</v>
      </c>
      <c r="F25" s="25">
        <v>-0.7882387</v>
      </c>
      <c r="G25" s="35">
        <v>0.4229748</v>
      </c>
    </row>
    <row r="26" spans="1:7" ht="12">
      <c r="A26" s="21" t="s">
        <v>34</v>
      </c>
      <c r="B26" s="31">
        <v>-0.07901889</v>
      </c>
      <c r="C26" s="16">
        <v>0.2871051</v>
      </c>
      <c r="D26" s="16">
        <v>0.222803</v>
      </c>
      <c r="E26" s="16">
        <v>0.3004704</v>
      </c>
      <c r="F26" s="27">
        <v>1.623047</v>
      </c>
      <c r="G26" s="37">
        <v>0.4000085</v>
      </c>
    </row>
    <row r="27" spans="1:7" ht="12">
      <c r="A27" s="20" t="s">
        <v>35</v>
      </c>
      <c r="B27" s="29">
        <v>-0.3233309</v>
      </c>
      <c r="C27" s="14">
        <v>-0.09776695</v>
      </c>
      <c r="D27" s="14">
        <v>0.1025317</v>
      </c>
      <c r="E27" s="14">
        <v>0.115884</v>
      </c>
      <c r="F27" s="25">
        <v>0.1124552</v>
      </c>
      <c r="G27" s="35">
        <v>-0.002823501</v>
      </c>
    </row>
    <row r="28" spans="1:7" ht="12">
      <c r="A28" s="20" t="s">
        <v>36</v>
      </c>
      <c r="B28" s="29">
        <v>0.1151996</v>
      </c>
      <c r="C28" s="14">
        <v>-0.3309647</v>
      </c>
      <c r="D28" s="14">
        <v>-0.1786515</v>
      </c>
      <c r="E28" s="14">
        <v>-0.2982969</v>
      </c>
      <c r="F28" s="25">
        <v>-0.3315587</v>
      </c>
      <c r="G28" s="35">
        <v>-0.221912</v>
      </c>
    </row>
    <row r="29" spans="1:7" ht="12">
      <c r="A29" s="20" t="s">
        <v>37</v>
      </c>
      <c r="B29" s="29">
        <v>0.1251959</v>
      </c>
      <c r="C29" s="14">
        <v>0.06555989</v>
      </c>
      <c r="D29" s="14">
        <v>0.007219452</v>
      </c>
      <c r="E29" s="14">
        <v>-0.039818</v>
      </c>
      <c r="F29" s="25">
        <v>0.1335316</v>
      </c>
      <c r="G29" s="35">
        <v>0.04389542</v>
      </c>
    </row>
    <row r="30" spans="1:7" ht="12">
      <c r="A30" s="21" t="s">
        <v>38</v>
      </c>
      <c r="B30" s="31">
        <v>-0.04221299</v>
      </c>
      <c r="C30" s="16">
        <v>-0.005951391</v>
      </c>
      <c r="D30" s="16">
        <v>-0.006710688</v>
      </c>
      <c r="E30" s="16">
        <v>0.08481056</v>
      </c>
      <c r="F30" s="27">
        <v>0.3351542</v>
      </c>
      <c r="G30" s="37">
        <v>0.05599443</v>
      </c>
    </row>
    <row r="31" spans="1:7" ht="12">
      <c r="A31" s="20" t="s">
        <v>39</v>
      </c>
      <c r="B31" s="29">
        <v>-0.004643533</v>
      </c>
      <c r="C31" s="14">
        <v>-0.006548709</v>
      </c>
      <c r="D31" s="14">
        <v>0.01264556</v>
      </c>
      <c r="E31" s="14">
        <v>-0.007382009</v>
      </c>
      <c r="F31" s="25">
        <v>0.02230459</v>
      </c>
      <c r="G31" s="35">
        <v>0.001994897</v>
      </c>
    </row>
    <row r="32" spans="1:7" ht="12">
      <c r="A32" s="20" t="s">
        <v>40</v>
      </c>
      <c r="B32" s="29">
        <v>0.03549609</v>
      </c>
      <c r="C32" s="14">
        <v>-0.02331313</v>
      </c>
      <c r="D32" s="14">
        <v>-0.006679502</v>
      </c>
      <c r="E32" s="14">
        <v>-0.006536624</v>
      </c>
      <c r="F32" s="25">
        <v>-0.005577484</v>
      </c>
      <c r="G32" s="35">
        <v>-0.004385082</v>
      </c>
    </row>
    <row r="33" spans="1:7" ht="12">
      <c r="A33" s="20" t="s">
        <v>41</v>
      </c>
      <c r="B33" s="29">
        <v>0.1388727</v>
      </c>
      <c r="C33" s="14">
        <v>0.08265201</v>
      </c>
      <c r="D33" s="14">
        <v>0.1025577</v>
      </c>
      <c r="E33" s="14">
        <v>0.107277</v>
      </c>
      <c r="F33" s="25">
        <v>0.09153033</v>
      </c>
      <c r="G33" s="35">
        <v>0.1026929</v>
      </c>
    </row>
    <row r="34" spans="1:7" ht="12">
      <c r="A34" s="21" t="s">
        <v>42</v>
      </c>
      <c r="B34" s="31">
        <v>-0.01597119</v>
      </c>
      <c r="C34" s="16">
        <v>-0.01453406</v>
      </c>
      <c r="D34" s="16">
        <v>-0.008517113</v>
      </c>
      <c r="E34" s="16">
        <v>0.004821556</v>
      </c>
      <c r="F34" s="27">
        <v>-0.01755186</v>
      </c>
      <c r="G34" s="37">
        <v>-0.009026382</v>
      </c>
    </row>
    <row r="35" spans="1:7" ht="12.75" thickBot="1">
      <c r="A35" s="22" t="s">
        <v>43</v>
      </c>
      <c r="B35" s="32">
        <v>-0.0004970722</v>
      </c>
      <c r="C35" s="17">
        <v>0.007541964</v>
      </c>
      <c r="D35" s="17">
        <v>0.005436377</v>
      </c>
      <c r="E35" s="17">
        <v>0.000292263</v>
      </c>
      <c r="F35" s="28">
        <v>0.003944541</v>
      </c>
      <c r="G35" s="38">
        <v>0.003646551</v>
      </c>
    </row>
    <row r="36" spans="1:7" ht="12">
      <c r="A36" s="4" t="s">
        <v>44</v>
      </c>
      <c r="B36" s="3">
        <v>20.88318</v>
      </c>
      <c r="C36" s="3">
        <v>20.88318</v>
      </c>
      <c r="D36" s="3">
        <v>20.89233</v>
      </c>
      <c r="E36" s="3">
        <v>20.89233</v>
      </c>
      <c r="F36" s="3">
        <v>20.90759</v>
      </c>
      <c r="G36" s="3"/>
    </row>
    <row r="37" spans="1:6" ht="12">
      <c r="A37" s="4" t="s">
        <v>45</v>
      </c>
      <c r="B37" s="2">
        <v>-0.004577637</v>
      </c>
      <c r="C37" s="2">
        <v>0.1586914</v>
      </c>
      <c r="D37" s="2">
        <v>0.2349854</v>
      </c>
      <c r="E37" s="2">
        <v>0.2873739</v>
      </c>
      <c r="F37" s="2">
        <v>0.3300985</v>
      </c>
    </row>
    <row r="38" spans="1:7" ht="12">
      <c r="A38" s="4" t="s">
        <v>52</v>
      </c>
      <c r="B38" s="2">
        <v>-0.0001848171</v>
      </c>
      <c r="C38" s="2">
        <v>0.0001109361</v>
      </c>
      <c r="D38" s="2">
        <v>2.038482E-05</v>
      </c>
      <c r="E38" s="2">
        <v>9.689717E-05</v>
      </c>
      <c r="F38" s="2">
        <v>-0.0002119562</v>
      </c>
      <c r="G38" s="2">
        <v>0.0002796418</v>
      </c>
    </row>
    <row r="39" spans="1:7" ht="12.75" thickBot="1">
      <c r="A39" s="4" t="s">
        <v>53</v>
      </c>
      <c r="B39" s="2">
        <v>0.0001959311</v>
      </c>
      <c r="C39" s="2">
        <v>-0.0001308789</v>
      </c>
      <c r="D39" s="2">
        <v>-7.077489E-05</v>
      </c>
      <c r="E39" s="2">
        <v>0</v>
      </c>
      <c r="F39" s="2">
        <v>0.0001626122</v>
      </c>
      <c r="G39" s="2">
        <v>0.001063505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3.117649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0.003751</v>
      </c>
      <c r="D4">
        <v>0.00375</v>
      </c>
      <c r="E4">
        <v>0.003751</v>
      </c>
      <c r="F4">
        <v>0.002082</v>
      </c>
      <c r="G4">
        <v>0.011694</v>
      </c>
    </row>
    <row r="5" spans="1:7" ht="12.75">
      <c r="A5" t="s">
        <v>13</v>
      </c>
      <c r="B5">
        <v>3.001618</v>
      </c>
      <c r="C5">
        <v>1.595159</v>
      </c>
      <c r="D5">
        <v>1.213585</v>
      </c>
      <c r="E5">
        <v>-1.883807</v>
      </c>
      <c r="F5">
        <v>-4.881236</v>
      </c>
      <c r="G5">
        <v>5.752509</v>
      </c>
    </row>
    <row r="6" spans="1:7" ht="12.75">
      <c r="A6" t="s">
        <v>14</v>
      </c>
      <c r="B6" s="49">
        <v>109.4078</v>
      </c>
      <c r="C6" s="49">
        <v>-65.50214</v>
      </c>
      <c r="D6" s="49">
        <v>-12.09212</v>
      </c>
      <c r="E6" s="49">
        <v>-56.98237</v>
      </c>
      <c r="F6" s="49">
        <v>123.7463</v>
      </c>
      <c r="G6" s="49">
        <v>-0.001278575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2.369448</v>
      </c>
      <c r="C8" s="49">
        <v>2.6555</v>
      </c>
      <c r="D8" s="49">
        <v>1.773479</v>
      </c>
      <c r="E8" s="49">
        <v>1.813656</v>
      </c>
      <c r="F8" s="49">
        <v>-2.060539</v>
      </c>
      <c r="G8" s="49">
        <v>1.569896</v>
      </c>
    </row>
    <row r="9" spans="1:7" ht="12.75">
      <c r="A9" t="s">
        <v>17</v>
      </c>
      <c r="B9" s="49">
        <v>0.6411612</v>
      </c>
      <c r="C9" s="49">
        <v>-0.2513734</v>
      </c>
      <c r="D9" s="49">
        <v>0.4796578</v>
      </c>
      <c r="E9" s="49">
        <v>0.1025668</v>
      </c>
      <c r="F9" s="49">
        <v>-1.382311</v>
      </c>
      <c r="G9" s="49">
        <v>-0.01210743</v>
      </c>
    </row>
    <row r="10" spans="1:7" ht="12.75">
      <c r="A10" t="s">
        <v>18</v>
      </c>
      <c r="B10" s="49">
        <v>-0.203525</v>
      </c>
      <c r="C10" s="49">
        <v>-0.8657716</v>
      </c>
      <c r="D10" s="49">
        <v>-0.3024625</v>
      </c>
      <c r="E10" s="49">
        <v>-0.5800478</v>
      </c>
      <c r="F10" s="49">
        <v>0.009650638</v>
      </c>
      <c r="G10" s="49">
        <v>-0.4487337</v>
      </c>
    </row>
    <row r="11" spans="1:7" ht="12.75">
      <c r="A11" t="s">
        <v>19</v>
      </c>
      <c r="B11" s="49">
        <v>3.009381</v>
      </c>
      <c r="C11" s="49">
        <v>2.148945</v>
      </c>
      <c r="D11" s="49">
        <v>2.331992</v>
      </c>
      <c r="E11" s="49">
        <v>2.024702</v>
      </c>
      <c r="F11" s="49">
        <v>14.0083</v>
      </c>
      <c r="G11" s="49">
        <v>3.8708650000000002</v>
      </c>
    </row>
    <row r="12" spans="1:7" ht="12.75">
      <c r="A12" t="s">
        <v>20</v>
      </c>
      <c r="B12" s="49">
        <v>0.1650253</v>
      </c>
      <c r="C12" s="49">
        <v>0.0529818</v>
      </c>
      <c r="D12" s="49">
        <v>0.28114</v>
      </c>
      <c r="E12" s="49">
        <v>0.1172295</v>
      </c>
      <c r="F12" s="49">
        <v>-0.1233744</v>
      </c>
      <c r="G12" s="49">
        <v>0.116001</v>
      </c>
    </row>
    <row r="13" spans="1:7" ht="12.75">
      <c r="A13" t="s">
        <v>21</v>
      </c>
      <c r="B13" s="49">
        <v>0.1374758</v>
      </c>
      <c r="C13" s="49">
        <v>0.1514549</v>
      </c>
      <c r="D13" s="49">
        <v>0.179178</v>
      </c>
      <c r="E13" s="49">
        <v>-0.01250232</v>
      </c>
      <c r="F13" s="49">
        <v>0.07402409</v>
      </c>
      <c r="G13" s="49">
        <v>0.106306</v>
      </c>
    </row>
    <row r="14" spans="1:7" ht="12.75">
      <c r="A14" t="s">
        <v>22</v>
      </c>
      <c r="B14" s="49">
        <v>-0.1475275</v>
      </c>
      <c r="C14" s="49">
        <v>-0.04161826</v>
      </c>
      <c r="D14" s="49">
        <v>-0.04845254</v>
      </c>
      <c r="E14" s="49">
        <v>-0.0301105</v>
      </c>
      <c r="F14" s="49">
        <v>-0.01134728</v>
      </c>
      <c r="G14" s="49">
        <v>-0.05179617</v>
      </c>
    </row>
    <row r="15" spans="1:7" ht="12.75">
      <c r="A15" t="s">
        <v>23</v>
      </c>
      <c r="B15" s="49">
        <v>-0.4240683</v>
      </c>
      <c r="C15" s="49">
        <v>-0.2107831</v>
      </c>
      <c r="D15" s="49">
        <v>-0.1446424</v>
      </c>
      <c r="E15" s="49">
        <v>-0.1711906</v>
      </c>
      <c r="F15" s="49">
        <v>-0.3573338</v>
      </c>
      <c r="G15" s="49">
        <v>-0.2358161</v>
      </c>
    </row>
    <row r="16" spans="1:7" ht="12.75">
      <c r="A16" t="s">
        <v>24</v>
      </c>
      <c r="B16" s="49">
        <v>-0.004825852</v>
      </c>
      <c r="C16" s="49">
        <v>-0.005335707</v>
      </c>
      <c r="D16" s="49">
        <v>0.01856168</v>
      </c>
      <c r="E16" s="49">
        <v>-0.007944301</v>
      </c>
      <c r="F16" s="49">
        <v>-0.0502825</v>
      </c>
      <c r="G16" s="49">
        <v>-0.006142122</v>
      </c>
    </row>
    <row r="17" spans="1:7" ht="12.75">
      <c r="A17" t="s">
        <v>25</v>
      </c>
      <c r="B17" s="49">
        <v>-0.05093406</v>
      </c>
      <c r="C17" s="49">
        <v>-0.03602192</v>
      </c>
      <c r="D17" s="49">
        <v>-0.05083922</v>
      </c>
      <c r="E17" s="49">
        <v>-0.03512199</v>
      </c>
      <c r="F17" s="49">
        <v>-0.05320545</v>
      </c>
      <c r="G17" s="49">
        <v>-0.04382367</v>
      </c>
    </row>
    <row r="18" spans="1:7" ht="12.75">
      <c r="A18" t="s">
        <v>26</v>
      </c>
      <c r="B18" s="49">
        <v>-0.01431634</v>
      </c>
      <c r="C18" s="49">
        <v>0.04713115</v>
      </c>
      <c r="D18" s="49">
        <v>0.02185364</v>
      </c>
      <c r="E18" s="49">
        <v>0.05215781</v>
      </c>
      <c r="F18" s="49">
        <v>-0.02537401</v>
      </c>
      <c r="G18" s="49">
        <v>0.0236868</v>
      </c>
    </row>
    <row r="19" spans="1:7" ht="12.75">
      <c r="A19" t="s">
        <v>27</v>
      </c>
      <c r="B19" s="49">
        <v>-0.2004546</v>
      </c>
      <c r="C19" s="49">
        <v>-0.1877342</v>
      </c>
      <c r="D19" s="49">
        <v>-0.2022109</v>
      </c>
      <c r="E19" s="49">
        <v>-0.200585</v>
      </c>
      <c r="F19" s="49">
        <v>-0.1533039</v>
      </c>
      <c r="G19" s="49">
        <v>-0.1915551</v>
      </c>
    </row>
    <row r="20" spans="1:7" ht="12.75">
      <c r="A20" t="s">
        <v>28</v>
      </c>
      <c r="B20" s="49">
        <v>-0.004400615</v>
      </c>
      <c r="C20" s="49">
        <v>0.001602274</v>
      </c>
      <c r="D20" s="49">
        <v>-0.002198456</v>
      </c>
      <c r="E20" s="49">
        <v>0.0002150912</v>
      </c>
      <c r="F20" s="49">
        <v>-0.004906511</v>
      </c>
      <c r="G20" s="49">
        <v>-0.001383832</v>
      </c>
    </row>
    <row r="21" spans="1:7" ht="12.75">
      <c r="A21" t="s">
        <v>29</v>
      </c>
      <c r="B21" s="49">
        <v>-114.6009</v>
      </c>
      <c r="C21" s="49">
        <v>76.77942</v>
      </c>
      <c r="D21" s="49">
        <v>41.60319</v>
      </c>
      <c r="E21" s="49">
        <v>4.452184</v>
      </c>
      <c r="F21" s="49">
        <v>-96.87148</v>
      </c>
      <c r="G21" s="49">
        <v>0.008620595</v>
      </c>
    </row>
    <row r="22" spans="1:7" ht="12.75">
      <c r="A22" t="s">
        <v>30</v>
      </c>
      <c r="B22" s="49">
        <v>60.03309</v>
      </c>
      <c r="C22" s="49">
        <v>31.90329</v>
      </c>
      <c r="D22" s="49">
        <v>24.27174</v>
      </c>
      <c r="E22" s="49">
        <v>-37.67633</v>
      </c>
      <c r="F22" s="49">
        <v>-97.62782</v>
      </c>
      <c r="G22" s="49">
        <v>0</v>
      </c>
    </row>
    <row r="23" spans="1:7" ht="12.75">
      <c r="A23" t="s">
        <v>31</v>
      </c>
      <c r="B23" s="49">
        <v>2.562624</v>
      </c>
      <c r="C23" s="49">
        <v>1.391102</v>
      </c>
      <c r="D23" s="49">
        <v>0.9769242</v>
      </c>
      <c r="E23" s="49">
        <v>0.1600893</v>
      </c>
      <c r="F23" s="49">
        <v>6.39054</v>
      </c>
      <c r="G23" s="49">
        <v>1.83244</v>
      </c>
    </row>
    <row r="24" spans="1:7" ht="12.75">
      <c r="A24" t="s">
        <v>32</v>
      </c>
      <c r="B24" s="49">
        <v>-0.7379357</v>
      </c>
      <c r="C24" s="49">
        <v>-1.244044</v>
      </c>
      <c r="D24" s="49">
        <v>-2.319134</v>
      </c>
      <c r="E24" s="49">
        <v>-2.931618</v>
      </c>
      <c r="F24" s="49">
        <v>-2.839015</v>
      </c>
      <c r="G24" s="49">
        <v>-2.048161</v>
      </c>
    </row>
    <row r="25" spans="1:7" ht="12.75">
      <c r="A25" t="s">
        <v>33</v>
      </c>
      <c r="B25" s="49">
        <v>-0.1380248</v>
      </c>
      <c r="C25" s="49">
        <v>1.124462</v>
      </c>
      <c r="D25" s="49">
        <v>0.7751735</v>
      </c>
      <c r="E25" s="49">
        <v>0.3794039</v>
      </c>
      <c r="F25" s="49">
        <v>-0.7882387</v>
      </c>
      <c r="G25" s="49">
        <v>0.4229748</v>
      </c>
    </row>
    <row r="26" spans="1:7" ht="12.75">
      <c r="A26" t="s">
        <v>34</v>
      </c>
      <c r="B26" s="49">
        <v>-0.07901889</v>
      </c>
      <c r="C26" s="49">
        <v>0.2871051</v>
      </c>
      <c r="D26" s="49">
        <v>0.222803</v>
      </c>
      <c r="E26" s="49">
        <v>0.3004704</v>
      </c>
      <c r="F26" s="49">
        <v>1.623047</v>
      </c>
      <c r="G26" s="49">
        <v>0.4000085</v>
      </c>
    </row>
    <row r="27" spans="1:7" ht="12.75">
      <c r="A27" t="s">
        <v>35</v>
      </c>
      <c r="B27" s="49">
        <v>-0.3233309</v>
      </c>
      <c r="C27" s="49">
        <v>-0.09776695</v>
      </c>
      <c r="D27" s="49">
        <v>0.1025317</v>
      </c>
      <c r="E27" s="49">
        <v>0.115884</v>
      </c>
      <c r="F27" s="49">
        <v>0.1124552</v>
      </c>
      <c r="G27" s="49">
        <v>-0.002823501</v>
      </c>
    </row>
    <row r="28" spans="1:7" ht="12.75">
      <c r="A28" t="s">
        <v>36</v>
      </c>
      <c r="B28" s="49">
        <v>0.1151996</v>
      </c>
      <c r="C28" s="49">
        <v>-0.3309647</v>
      </c>
      <c r="D28" s="49">
        <v>-0.1786515</v>
      </c>
      <c r="E28" s="49">
        <v>-0.2982969</v>
      </c>
      <c r="F28" s="49">
        <v>-0.3315587</v>
      </c>
      <c r="G28" s="49">
        <v>-0.221912</v>
      </c>
    </row>
    <row r="29" spans="1:7" ht="12.75">
      <c r="A29" t="s">
        <v>37</v>
      </c>
      <c r="B29" s="49">
        <v>0.1251959</v>
      </c>
      <c r="C29" s="49">
        <v>0.06555989</v>
      </c>
      <c r="D29" s="49">
        <v>0.007219452</v>
      </c>
      <c r="E29" s="49">
        <v>-0.039818</v>
      </c>
      <c r="F29" s="49">
        <v>0.1335316</v>
      </c>
      <c r="G29" s="49">
        <v>0.04389542</v>
      </c>
    </row>
    <row r="30" spans="1:7" ht="12.75">
      <c r="A30" t="s">
        <v>38</v>
      </c>
      <c r="B30" s="49">
        <v>-0.04221299</v>
      </c>
      <c r="C30" s="49">
        <v>-0.005951391</v>
      </c>
      <c r="D30" s="49">
        <v>-0.006710688</v>
      </c>
      <c r="E30" s="49">
        <v>0.08481056</v>
      </c>
      <c r="F30" s="49">
        <v>0.3351542</v>
      </c>
      <c r="G30" s="49">
        <v>0.05599443</v>
      </c>
    </row>
    <row r="31" spans="1:7" ht="12.75">
      <c r="A31" t="s">
        <v>39</v>
      </c>
      <c r="B31" s="49">
        <v>-0.004643533</v>
      </c>
      <c r="C31" s="49">
        <v>-0.006548709</v>
      </c>
      <c r="D31" s="49">
        <v>0.01264556</v>
      </c>
      <c r="E31" s="49">
        <v>-0.007382009</v>
      </c>
      <c r="F31" s="49">
        <v>0.02230459</v>
      </c>
      <c r="G31" s="49">
        <v>0.001994897</v>
      </c>
    </row>
    <row r="32" spans="1:7" ht="12.75">
      <c r="A32" t="s">
        <v>40</v>
      </c>
      <c r="B32" s="49">
        <v>0.03549609</v>
      </c>
      <c r="C32" s="49">
        <v>-0.02331313</v>
      </c>
      <c r="D32" s="49">
        <v>-0.006679502</v>
      </c>
      <c r="E32" s="49">
        <v>-0.006536624</v>
      </c>
      <c r="F32" s="49">
        <v>-0.005577484</v>
      </c>
      <c r="G32" s="49">
        <v>-0.004385082</v>
      </c>
    </row>
    <row r="33" spans="1:7" ht="12.75">
      <c r="A33" t="s">
        <v>41</v>
      </c>
      <c r="B33" s="49">
        <v>0.1388727</v>
      </c>
      <c r="C33" s="49">
        <v>0.08265201</v>
      </c>
      <c r="D33" s="49">
        <v>0.1025577</v>
      </c>
      <c r="E33" s="49">
        <v>0.107277</v>
      </c>
      <c r="F33" s="49">
        <v>0.09153033</v>
      </c>
      <c r="G33" s="49">
        <v>0.1026929</v>
      </c>
    </row>
    <row r="34" spans="1:7" ht="12.75">
      <c r="A34" t="s">
        <v>42</v>
      </c>
      <c r="B34" s="49">
        <v>-0.01597119</v>
      </c>
      <c r="C34" s="49">
        <v>-0.01453406</v>
      </c>
      <c r="D34" s="49">
        <v>-0.008517113</v>
      </c>
      <c r="E34" s="49">
        <v>0.004821556</v>
      </c>
      <c r="F34" s="49">
        <v>-0.01755186</v>
      </c>
      <c r="G34" s="49">
        <v>-0.009026382</v>
      </c>
    </row>
    <row r="35" spans="1:7" ht="12.75">
      <c r="A35" t="s">
        <v>43</v>
      </c>
      <c r="B35" s="49">
        <v>-0.0004970722</v>
      </c>
      <c r="C35" s="49">
        <v>0.007541964</v>
      </c>
      <c r="D35" s="49">
        <v>0.005436377</v>
      </c>
      <c r="E35" s="49">
        <v>0.000292263</v>
      </c>
      <c r="F35" s="49">
        <v>0.003944541</v>
      </c>
      <c r="G35" s="49">
        <v>0.003646551</v>
      </c>
    </row>
    <row r="36" spans="1:6" ht="12.75">
      <c r="A36" t="s">
        <v>44</v>
      </c>
      <c r="B36" s="49">
        <v>20.88318</v>
      </c>
      <c r="C36" s="49">
        <v>20.88318</v>
      </c>
      <c r="D36" s="49">
        <v>20.89233</v>
      </c>
      <c r="E36" s="49">
        <v>20.89233</v>
      </c>
      <c r="F36" s="49">
        <v>20.90759</v>
      </c>
    </row>
    <row r="37" spans="1:6" ht="12.75">
      <c r="A37" t="s">
        <v>45</v>
      </c>
      <c r="B37" s="49">
        <v>-0.004577637</v>
      </c>
      <c r="C37" s="49">
        <v>0.1586914</v>
      </c>
      <c r="D37" s="49">
        <v>0.2349854</v>
      </c>
      <c r="E37" s="49">
        <v>0.2873739</v>
      </c>
      <c r="F37" s="49">
        <v>0.3300985</v>
      </c>
    </row>
    <row r="38" spans="1:7" ht="12.75">
      <c r="A38" t="s">
        <v>54</v>
      </c>
      <c r="B38" s="49">
        <v>-0.0001848171</v>
      </c>
      <c r="C38" s="49">
        <v>0.0001109361</v>
      </c>
      <c r="D38" s="49">
        <v>2.038482E-05</v>
      </c>
      <c r="E38" s="49">
        <v>9.689717E-05</v>
      </c>
      <c r="F38" s="49">
        <v>-0.0002119562</v>
      </c>
      <c r="G38" s="49">
        <v>0.0002796418</v>
      </c>
    </row>
    <row r="39" spans="1:7" ht="12.75">
      <c r="A39" t="s">
        <v>55</v>
      </c>
      <c r="B39" s="49">
        <v>0.0001959311</v>
      </c>
      <c r="C39" s="49">
        <v>-0.0001308789</v>
      </c>
      <c r="D39" s="49">
        <v>-7.077489E-05</v>
      </c>
      <c r="E39" s="49">
        <v>0</v>
      </c>
      <c r="F39" s="49">
        <v>0.0001626122</v>
      </c>
      <c r="G39" s="49">
        <v>0.001063505</v>
      </c>
    </row>
    <row r="40" spans="2:5" ht="12.75">
      <c r="B40" t="s">
        <v>46</v>
      </c>
      <c r="C40">
        <v>-0.003751</v>
      </c>
      <c r="D40" t="s">
        <v>47</v>
      </c>
      <c r="E40">
        <v>3.117649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-0.0001848170254019047</v>
      </c>
      <c r="C50">
        <f>-0.017/(C7*C7+C22*C22)*(C21*C22+C6*C7)</f>
        <v>0.00011093609113298436</v>
      </c>
      <c r="D50">
        <f>-0.017/(D7*D7+D22*D22)*(D21*D22+D6*D7)</f>
        <v>2.038482100163554E-05</v>
      </c>
      <c r="E50">
        <f>-0.017/(E7*E7+E22*E22)*(E21*E22+E6*E7)</f>
        <v>9.689716967112835E-05</v>
      </c>
      <c r="F50">
        <f>-0.017/(F7*F7+F22*F22)*(F21*F22+F6*F7)</f>
        <v>-0.00021195625778386735</v>
      </c>
      <c r="G50">
        <f>(B50*B$4+C50*C$4+D50*D$4+E50*E$4+F50*F$4)/SUM(B$4:F$4)</f>
        <v>-1.894168322403698E-07</v>
      </c>
    </row>
    <row r="51" spans="1:7" ht="12.75">
      <c r="A51" t="s">
        <v>58</v>
      </c>
      <c r="B51">
        <f>-0.017/(B7*B7+B22*B22)*(B21*B7-B6*B22)</f>
        <v>0.0001959310437119485</v>
      </c>
      <c r="C51">
        <f>-0.017/(C7*C7+C22*C22)*(C21*C7-C6*C22)</f>
        <v>-0.00013087893662868823</v>
      </c>
      <c r="D51">
        <f>-0.017/(D7*D7+D22*D22)*(D21*D7-D6*D22)</f>
        <v>-7.077490050752981E-05</v>
      </c>
      <c r="E51">
        <f>-0.017/(E7*E7+E22*E22)*(E21*E7-E6*E22)</f>
        <v>-7.203639825940457E-06</v>
      </c>
      <c r="F51">
        <f>-0.017/(F7*F7+F22*F22)*(F21*F7-F6*F22)</f>
        <v>0.00016261223326172032</v>
      </c>
      <c r="G51">
        <f>(B51*B$4+C51*C$4+D51*D$4+E51*E$4+F51*F$4)/SUM(B$4:F$4)</f>
        <v>-1.2766402107500992E-07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9999.889410361628</v>
      </c>
      <c r="C62">
        <f>C7+(2/0.017)*(C8*C50-C23*C51)</f>
        <v>10000.056077263589</v>
      </c>
      <c r="D62">
        <f>D7+(2/0.017)*(D8*D50-D23*D51)</f>
        <v>10000.012387501767</v>
      </c>
      <c r="E62">
        <f>E7+(2/0.017)*(E8*E50-E23*E51)</f>
        <v>10000.020810748096</v>
      </c>
      <c r="F62">
        <f>F7+(2/0.017)*(F8*F50-F23*F51)</f>
        <v>9999.929125194625</v>
      </c>
    </row>
    <row r="63" spans="1:6" ht="12.75">
      <c r="A63" t="s">
        <v>66</v>
      </c>
      <c r="B63">
        <f>B8+(3/0.017)*(B9*B50-B24*B51)</f>
        <v>2.3740515893128578</v>
      </c>
      <c r="C63">
        <f>C8+(3/0.017)*(C9*C50-C24*C51)</f>
        <v>2.621846081485275</v>
      </c>
      <c r="D63">
        <f>D8+(3/0.017)*(D9*D50-D24*D51)</f>
        <v>1.7462392224026015</v>
      </c>
      <c r="E63">
        <f>E8+(3/0.017)*(E9*E50-E24*E51)</f>
        <v>1.8116830786664082</v>
      </c>
      <c r="F63">
        <f>F8+(3/0.017)*(F9*F50-F24*F51)</f>
        <v>-1.9273658171646473</v>
      </c>
    </row>
    <row r="64" spans="1:6" ht="12.75">
      <c r="A64" t="s">
        <v>67</v>
      </c>
      <c r="B64">
        <f>B9+(4/0.017)*(B10*B50-B25*B51)</f>
        <v>0.6563749007569543</v>
      </c>
      <c r="C64">
        <f>C9+(4/0.017)*(C10*C50-C25*C51)</f>
        <v>-0.23934444147731335</v>
      </c>
      <c r="D64">
        <f>D9+(4/0.017)*(D10*D50-D25*D51)</f>
        <v>0.49111596080385095</v>
      </c>
      <c r="E64">
        <f>E9+(4/0.017)*(E10*E50-E25*E51)</f>
        <v>0.08998517622357469</v>
      </c>
      <c r="F64">
        <f>F9+(4/0.017)*(F10*F50-F25*F51)</f>
        <v>-1.3526329430036217</v>
      </c>
    </row>
    <row r="65" spans="1:6" ht="12.75">
      <c r="A65" t="s">
        <v>68</v>
      </c>
      <c r="B65">
        <f>B10+(5/0.017)*(B11*B50-B26*B51)</f>
        <v>-0.36255517386186753</v>
      </c>
      <c r="C65">
        <f>C10+(5/0.017)*(C11*C50-C26*C51)</f>
        <v>-0.7846034916033987</v>
      </c>
      <c r="D65">
        <f>D10+(5/0.017)*(D11*D50-D26*D51)</f>
        <v>-0.2838430589249926</v>
      </c>
      <c r="E65">
        <f>E10+(5/0.017)*(E11*E50-E26*E51)</f>
        <v>-0.5217088665389914</v>
      </c>
      <c r="F65">
        <f>F10+(5/0.017)*(F11*F50-F26*F51)</f>
        <v>-0.9412535217860248</v>
      </c>
    </row>
    <row r="66" spans="1:6" ht="12.75">
      <c r="A66" t="s">
        <v>69</v>
      </c>
      <c r="B66">
        <f>B11+(6/0.017)*(B12*B50-B27*B51)</f>
        <v>3.020975497284447</v>
      </c>
      <c r="C66">
        <f>C11+(6/0.017)*(C12*C50-C27*C51)</f>
        <v>2.1465033385905032</v>
      </c>
      <c r="D66">
        <f>D11+(6/0.017)*(D12*D50-D27*D51)</f>
        <v>2.33657587980333</v>
      </c>
      <c r="E66">
        <f>E11+(6/0.017)*(E12*E50-E27*E51)</f>
        <v>2.029005762358665</v>
      </c>
      <c r="F66">
        <f>F11+(6/0.017)*(F12*F50-F27*F51)</f>
        <v>14.011075312323449</v>
      </c>
    </row>
    <row r="67" spans="1:6" ht="12.75">
      <c r="A67" t="s">
        <v>70</v>
      </c>
      <c r="B67">
        <f>B12+(7/0.017)*(B13*B50-B28*B51)</f>
        <v>0.14526922211837512</v>
      </c>
      <c r="C67">
        <f>C12+(7/0.017)*(C13*C50-C28*C51)</f>
        <v>0.0420640674199488</v>
      </c>
      <c r="D67">
        <f>D12+(7/0.017)*(D13*D50-D28*D51)</f>
        <v>0.27743760501387477</v>
      </c>
      <c r="E67">
        <f>E12+(7/0.017)*(E13*E50-E28*E51)</f>
        <v>0.11584586235542228</v>
      </c>
      <c r="F67">
        <f>F12+(7/0.017)*(F13*F50-F28*F51)</f>
        <v>-0.10763443406266612</v>
      </c>
    </row>
    <row r="68" spans="1:6" ht="12.75">
      <c r="A68" t="s">
        <v>71</v>
      </c>
      <c r="B68">
        <f>B13+(8/0.017)*(B14*B50-B29*B51)</f>
        <v>0.1387632495809519</v>
      </c>
      <c r="C68">
        <f>C13+(8/0.017)*(C14*C50-C29*C51)</f>
        <v>0.1533200489903706</v>
      </c>
      <c r="D68">
        <f>D13+(8/0.017)*(D14*D50-D29*D51)</f>
        <v>0.17895365159625615</v>
      </c>
      <c r="E68">
        <f>E13+(8/0.017)*(E14*E50-E29*E51)</f>
        <v>-0.014010299650810264</v>
      </c>
      <c r="F68">
        <f>F13+(8/0.017)*(F14*F50-F29*F51)</f>
        <v>0.06493762191426587</v>
      </c>
    </row>
    <row r="69" spans="1:6" ht="12.75">
      <c r="A69" t="s">
        <v>72</v>
      </c>
      <c r="B69">
        <f>B14+(9/0.017)*(B15*B50-B30*B51)</f>
        <v>-0.10165615337298228</v>
      </c>
      <c r="C69">
        <f>C14+(9/0.017)*(C15*C50-C30*C51)</f>
        <v>-0.05441010024987708</v>
      </c>
      <c r="D69">
        <f>D14+(9/0.017)*(D15*D50-D30*D51)</f>
        <v>-0.05026495878700332</v>
      </c>
      <c r="E69">
        <f>E14+(9/0.017)*(E15*E50-E30*E51)</f>
        <v>-0.03856887993997844</v>
      </c>
      <c r="F69">
        <f>F14+(9/0.017)*(F15*F50-F30*F51)</f>
        <v>-0.00010312360542396454</v>
      </c>
    </row>
    <row r="70" spans="1:6" ht="12.75">
      <c r="A70" t="s">
        <v>73</v>
      </c>
      <c r="B70">
        <f>B15+(10/0.017)*(B16*B50-B31*B51)</f>
        <v>-0.42300846948301724</v>
      </c>
      <c r="C70">
        <f>C15+(10/0.017)*(C16*C50-C31*C51)</f>
        <v>-0.21163545914601273</v>
      </c>
      <c r="D70">
        <f>D15+(10/0.017)*(D16*D50-D31*D51)</f>
        <v>-0.14389336189696963</v>
      </c>
      <c r="E70">
        <f>E15+(10/0.017)*(E16*E50-E31*E51)</f>
        <v>-0.1716746927152608</v>
      </c>
      <c r="F70">
        <f>F15+(10/0.017)*(F16*F50-F31*F51)</f>
        <v>-0.35319809921168804</v>
      </c>
    </row>
    <row r="71" spans="1:6" ht="12.75">
      <c r="A71" t="s">
        <v>74</v>
      </c>
      <c r="B71">
        <f>B16+(11/0.017)*(B17*B50-B32*B51)</f>
        <v>-0.003234931382709549</v>
      </c>
      <c r="C71">
        <f>C16+(11/0.017)*(C17*C50-C32*C51)</f>
        <v>-0.009895743194217993</v>
      </c>
      <c r="D71">
        <f>D16+(11/0.017)*(D17*D50-D32*D51)</f>
        <v>0.017585210330613013</v>
      </c>
      <c r="E71">
        <f>E16+(11/0.017)*(E17*E50-E32*E51)</f>
        <v>-0.010176853823594352</v>
      </c>
      <c r="F71">
        <f>F16+(11/0.017)*(F17*F50-F32*F51)</f>
        <v>-0.04239860898504647</v>
      </c>
    </row>
    <row r="72" spans="1:6" ht="12.75">
      <c r="A72" t="s">
        <v>75</v>
      </c>
      <c r="B72">
        <f>B17+(12/0.017)*(B18*B50-B33*B51)</f>
        <v>-0.06827305036281459</v>
      </c>
      <c r="C72">
        <f>C17+(12/0.017)*(C18*C50-C33*C51)</f>
        <v>-0.02469536513132278</v>
      </c>
      <c r="D72">
        <f>D17+(12/0.017)*(D18*D50-D33*D51)</f>
        <v>-0.04540110690347157</v>
      </c>
      <c r="E72">
        <f>E17+(12/0.017)*(E18*E50-E33*E51)</f>
        <v>-0.031009004798928076</v>
      </c>
      <c r="F72">
        <f>F17+(12/0.017)*(F18*F50-F33*F51)</f>
        <v>-0.059915406118525985</v>
      </c>
    </row>
    <row r="73" spans="1:6" ht="12.75">
      <c r="A73" t="s">
        <v>76</v>
      </c>
      <c r="B73">
        <f>B18+(13/0.017)*(B19*B50-B34*B51)</f>
        <v>0.0164069995729386</v>
      </c>
      <c r="C73">
        <f>C18+(13/0.017)*(C19*C50-C34*C51)</f>
        <v>0.029750378924130527</v>
      </c>
      <c r="D73">
        <f>D18+(13/0.017)*(D19*D50-D34*D51)</f>
        <v>0.018240534074031874</v>
      </c>
      <c r="E73">
        <f>E18+(13/0.017)*(E19*E50-E34*E51)</f>
        <v>0.03732145598037866</v>
      </c>
      <c r="F73">
        <f>F18+(13/0.017)*(F19*F50-F34*F51)</f>
        <v>0.0016567126648353268</v>
      </c>
    </row>
    <row r="74" spans="1:6" ht="12.75">
      <c r="A74" t="s">
        <v>77</v>
      </c>
      <c r="B74">
        <f>B19+(14/0.017)*(B20*B50-B35*B51)</f>
        <v>-0.19970461139478868</v>
      </c>
      <c r="C74">
        <f>C19+(14/0.017)*(C20*C50-C35*C51)</f>
        <v>-0.18677492474114457</v>
      </c>
      <c r="D74">
        <f>D19+(14/0.017)*(D20*D50-D35*D51)</f>
        <v>-0.20193094619237703</v>
      </c>
      <c r="E74">
        <f>E19+(14/0.017)*(E20*E50-E35*E51)</f>
        <v>-0.20056610239985728</v>
      </c>
      <c r="F74">
        <f>F19+(14/0.017)*(F20*F50-F35*F51)</f>
        <v>-0.15297569463247873</v>
      </c>
    </row>
    <row r="75" spans="1:6" ht="12.75">
      <c r="A75" t="s">
        <v>78</v>
      </c>
      <c r="B75" s="49">
        <f>B20</f>
        <v>-0.004400615</v>
      </c>
      <c r="C75" s="49">
        <f>C20</f>
        <v>0.001602274</v>
      </c>
      <c r="D75" s="49">
        <f>D20</f>
        <v>-0.002198456</v>
      </c>
      <c r="E75" s="49">
        <f>E20</f>
        <v>0.0002150912</v>
      </c>
      <c r="F75" s="49">
        <f>F20</f>
        <v>-0.004906511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60.03198786761855</v>
      </c>
      <c r="C82">
        <f>C22+(2/0.017)*(C8*C51+C23*C50)</f>
        <v>31.880557576709386</v>
      </c>
      <c r="D82">
        <f>D22+(2/0.017)*(D8*D51+D23*D50)</f>
        <v>24.259316073549645</v>
      </c>
      <c r="E82">
        <f>E22+(2/0.017)*(E8*E51+E23*E50)</f>
        <v>-37.676042085238535</v>
      </c>
      <c r="F82">
        <f>F22+(2/0.017)*(F8*F51+F23*F50)</f>
        <v>-97.82659456378012</v>
      </c>
    </row>
    <row r="83" spans="1:6" ht="12.75">
      <c r="A83" t="s">
        <v>81</v>
      </c>
      <c r="B83">
        <f>B23+(3/0.017)*(B9*B51+B24*B50)</f>
        <v>2.608860434843908</v>
      </c>
      <c r="C83">
        <f>C23+(3/0.017)*(C9*C51+C24*C50)</f>
        <v>1.3725531949525815</v>
      </c>
      <c r="D83">
        <f>D23+(3/0.017)*(D9*D51+D24*D50)</f>
        <v>0.9625907533162116</v>
      </c>
      <c r="E83">
        <f>E23+(3/0.017)*(E9*E51+E24*E50)</f>
        <v>0.10982971040431178</v>
      </c>
      <c r="F83">
        <f>F23+(3/0.017)*(F9*F51+F24*F50)</f>
        <v>6.4570634676035334</v>
      </c>
    </row>
    <row r="84" spans="1:6" ht="12.75">
      <c r="A84" t="s">
        <v>82</v>
      </c>
      <c r="B84">
        <f>B24+(4/0.017)*(B10*B51+B25*B50)</f>
        <v>-0.7413162959303015</v>
      </c>
      <c r="C84">
        <f>C24+(4/0.017)*(C10*C51+C25*C50)</f>
        <v>-1.1880311328755537</v>
      </c>
      <c r="D84">
        <f>D24+(4/0.017)*(D10*D51+D25*D50)</f>
        <v>-2.3103790526147128</v>
      </c>
      <c r="E84">
        <f>E24+(4/0.017)*(E10*E51+E25*E50)</f>
        <v>-2.9219846777634784</v>
      </c>
      <c r="F84">
        <f>F24+(4/0.017)*(F10*F51+F25*F50)</f>
        <v>-2.799334661908235</v>
      </c>
    </row>
    <row r="85" spans="1:6" ht="12.75">
      <c r="A85" t="s">
        <v>83</v>
      </c>
      <c r="B85">
        <f>B25+(5/0.017)*(B11*B51+B26*B50)</f>
        <v>0.0396914342521375</v>
      </c>
      <c r="C85">
        <f>C25+(5/0.017)*(C11*C51+C26*C50)</f>
        <v>1.0511086709014141</v>
      </c>
      <c r="D85">
        <f>D25+(5/0.017)*(D11*D51+D26*D50)</f>
        <v>0.7279662345556681</v>
      </c>
      <c r="E85">
        <f>E25+(5/0.017)*(E11*E51+E26*E50)</f>
        <v>0.38367728451973254</v>
      </c>
      <c r="F85">
        <f>F25+(5/0.017)*(F11*F51+F26*F50)</f>
        <v>-0.21944282386093394</v>
      </c>
    </row>
    <row r="86" spans="1:6" ht="12.75">
      <c r="A86" t="s">
        <v>84</v>
      </c>
      <c r="B86">
        <f>B26+(6/0.017)*(B12*B51+B27*B50)</f>
        <v>-0.04651631314362419</v>
      </c>
      <c r="C86">
        <f>C26+(6/0.017)*(C12*C51+C27*C50)</f>
        <v>0.2808297759107055</v>
      </c>
      <c r="D86">
        <f>D26+(6/0.017)*(D12*D51+D27*D50)</f>
        <v>0.21651797699628464</v>
      </c>
      <c r="E86">
        <f>E26+(6/0.017)*(E12*E51+E27*E50)</f>
        <v>0.3041354655935979</v>
      </c>
      <c r="F86">
        <f>F26+(6/0.017)*(F12*F51+F27*F50)</f>
        <v>1.6075536693864725</v>
      </c>
    </row>
    <row r="87" spans="1:6" ht="12.75">
      <c r="A87" t="s">
        <v>85</v>
      </c>
      <c r="B87">
        <f>B27+(7/0.017)*(B13*B51+B28*B50)</f>
        <v>-0.32100651723191054</v>
      </c>
      <c r="C87">
        <f>C27+(7/0.017)*(C13*C51+C28*C50)</f>
        <v>-0.12104737968596682</v>
      </c>
      <c r="D87">
        <f>D27+(7/0.017)*(D13*D51+D28*D50)</f>
        <v>0.09581043012904805</v>
      </c>
      <c r="E87">
        <f>E27+(7/0.017)*(E13*E51+E28*E50)</f>
        <v>0.10401938577353996</v>
      </c>
      <c r="F87">
        <f>F27+(7/0.017)*(F13*F51+F28*F50)</f>
        <v>0.14634885571436787</v>
      </c>
    </row>
    <row r="88" spans="1:6" ht="12.75">
      <c r="A88" t="s">
        <v>86</v>
      </c>
      <c r="B88">
        <f>B28+(8/0.017)*(B14*B51+B29*B50)</f>
        <v>0.09070851723212763</v>
      </c>
      <c r="C88">
        <f>C28+(8/0.017)*(C14*C51+C29*C50)</f>
        <v>-0.3249788592730143</v>
      </c>
      <c r="D88">
        <f>D28+(8/0.017)*(D14*D51+D29*D50)</f>
        <v>-0.1769684925013708</v>
      </c>
      <c r="E88">
        <f>E28+(8/0.017)*(E14*E51+E29*E50)</f>
        <v>-0.30001047473175807</v>
      </c>
      <c r="F88">
        <f>F28+(8/0.017)*(F14*F51+F29*F50)</f>
        <v>-0.34574602459959447</v>
      </c>
    </row>
    <row r="89" spans="1:6" ht="12.75">
      <c r="A89" t="s">
        <v>87</v>
      </c>
      <c r="B89">
        <f>B29+(9/0.017)*(B15*B51+B30*B50)</f>
        <v>0.0853383595052187</v>
      </c>
      <c r="C89">
        <f>C29+(9/0.017)*(C15*C51+C30*C50)</f>
        <v>0.07981527796450529</v>
      </c>
      <c r="D89">
        <f>D29+(9/0.017)*(D15*D51+D30*D50)</f>
        <v>0.012566645979966623</v>
      </c>
      <c r="E89">
        <f>E29+(9/0.017)*(E15*E51+E30*E50)</f>
        <v>-0.03481447718730056</v>
      </c>
      <c r="F89">
        <f>F29+(9/0.017)*(F15*F51+F30*F50)</f>
        <v>0.06516078263211854</v>
      </c>
    </row>
    <row r="90" spans="1:6" ht="12.75">
      <c r="A90" t="s">
        <v>88</v>
      </c>
      <c r="B90">
        <f>B30+(10/0.017)*(B16*B51+B31*B50)</f>
        <v>-0.042264360742790476</v>
      </c>
      <c r="C90">
        <f>C30+(10/0.017)*(C16*C51+C31*C50)</f>
        <v>-0.005967953658885381</v>
      </c>
      <c r="D90">
        <f>D30+(10/0.017)*(D16*D51+D31*D50)</f>
        <v>-0.007331819516580685</v>
      </c>
      <c r="E90">
        <f>E30+(10/0.017)*(E16*E51+E31*E50)</f>
        <v>0.08442346123793297</v>
      </c>
      <c r="F90">
        <f>F30+(10/0.017)*(F16*F51+F31*F50)</f>
        <v>0.32756352526659654</v>
      </c>
    </row>
    <row r="91" spans="1:6" ht="12.75">
      <c r="A91" t="s">
        <v>89</v>
      </c>
      <c r="B91">
        <f>B31+(11/0.017)*(B17*B51+B32*B50)</f>
        <v>-0.015345785843431667</v>
      </c>
      <c r="C91">
        <f>C31+(11/0.017)*(C17*C51+C32*C50)</f>
        <v>-0.005171610542521517</v>
      </c>
      <c r="D91">
        <f>D31+(11/0.017)*(D17*D51+D32*D50)</f>
        <v>0.014885664890119641</v>
      </c>
      <c r="E91">
        <f>E31+(11/0.017)*(E17*E51+E32*E50)</f>
        <v>-0.007628133481624409</v>
      </c>
      <c r="F91">
        <f>F31+(11/0.017)*(F17*F51+F32*F50)</f>
        <v>0.01747127126430827</v>
      </c>
    </row>
    <row r="92" spans="1:6" ht="12.75">
      <c r="A92" t="s">
        <v>90</v>
      </c>
      <c r="B92">
        <f>B32+(12/0.017)*(B18*B51+B33*B50)</f>
        <v>0.015398874873976797</v>
      </c>
      <c r="C92">
        <f>C32+(12/0.017)*(C18*C51+C33*C50)</f>
        <v>-0.021195048033225552</v>
      </c>
      <c r="D92">
        <f>D32+(12/0.017)*(D18*D51+D33*D50)</f>
        <v>-0.006295550592862073</v>
      </c>
      <c r="E92">
        <f>E32+(12/0.017)*(E18*E51+E33*E50)</f>
        <v>0.0005356900659716224</v>
      </c>
      <c r="F92">
        <f>F32+(12/0.017)*(F18*F51+F33*F50)</f>
        <v>-0.022184460931831296</v>
      </c>
    </row>
    <row r="93" spans="1:6" ht="12.75">
      <c r="A93" t="s">
        <v>91</v>
      </c>
      <c r="B93">
        <f>B33+(13/0.017)*(B19*B51+B34*B50)</f>
        <v>0.1110958820488163</v>
      </c>
      <c r="C93">
        <f>C33+(13/0.017)*(C19*C51+C34*C50)</f>
        <v>0.10020820462246399</v>
      </c>
      <c r="D93">
        <f>D33+(13/0.017)*(D19*D51+D34*D50)</f>
        <v>0.11336898673918062</v>
      </c>
      <c r="E93">
        <f>E33+(13/0.017)*(E19*E51+E34*E50)</f>
        <v>0.10873922258328603</v>
      </c>
      <c r="F93">
        <f>F33+(13/0.017)*(F19*F51+F34*F50)</f>
        <v>0.07531178771812905</v>
      </c>
    </row>
    <row r="94" spans="1:6" ht="12.75">
      <c r="A94" t="s">
        <v>92</v>
      </c>
      <c r="B94">
        <f>B34+(14/0.017)*(B20*B51+B35*B50)</f>
        <v>-0.01660559562253804</v>
      </c>
      <c r="C94">
        <f>C34+(14/0.017)*(C20*C51+C35*C50)</f>
        <v>-0.014017730044914677</v>
      </c>
      <c r="D94">
        <f>D34+(14/0.017)*(D20*D51+D35*D50)</f>
        <v>-0.008297712348589632</v>
      </c>
      <c r="E94">
        <f>E34+(14/0.017)*(E20*E51+E35*E50)</f>
        <v>0.004843601897147699</v>
      </c>
      <c r="F94">
        <f>F34+(14/0.017)*(F20*F51+F35*F50)</f>
        <v>-0.018897448473162073</v>
      </c>
    </row>
    <row r="95" spans="1:6" ht="12.75">
      <c r="A95" t="s">
        <v>93</v>
      </c>
      <c r="B95" s="49">
        <f>B35</f>
        <v>-0.0004970722</v>
      </c>
      <c r="C95" s="49">
        <f>C35</f>
        <v>0.007541964</v>
      </c>
      <c r="D95" s="49">
        <f>D35</f>
        <v>0.005436377</v>
      </c>
      <c r="E95" s="49">
        <f>E35</f>
        <v>0.000292263</v>
      </c>
      <c r="F95" s="49">
        <f>F35</f>
        <v>0.003944541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2.374077844153883</v>
      </c>
      <c r="C103">
        <f>C63*10000/C62</f>
        <v>2.6218313789723426</v>
      </c>
      <c r="D103">
        <f>D63*10000/D62</f>
        <v>1.7462370592511358</v>
      </c>
      <c r="E103">
        <f>E63*10000/E62</f>
        <v>1.8116793084262364</v>
      </c>
      <c r="F103">
        <f>F63*10000/F62</f>
        <v>-1.9273794774291817</v>
      </c>
      <c r="G103">
        <f>AVERAGE(C103:E103)</f>
        <v>2.059915915549905</v>
      </c>
      <c r="H103">
        <f>STDEV(C103:E103)</f>
        <v>0.4877319069111783</v>
      </c>
      <c r="I103">
        <f>(B103*B4+C103*C4+D103*D4+E103*E4+F103*F4)/SUM(B4:F4)</f>
        <v>1.5731114156986052</v>
      </c>
      <c r="K103">
        <f>(LN(H103)+LN(H123))/2-LN(K114*K115^3)</f>
        <v>-4.457443023394829</v>
      </c>
    </row>
    <row r="104" spans="1:11" ht="12.75">
      <c r="A104" t="s">
        <v>67</v>
      </c>
      <c r="B104">
        <f>B64*10000/B62</f>
        <v>0.6563821596635213</v>
      </c>
      <c r="C104">
        <f>C64*10000/C62</f>
        <v>-0.23934309930670652</v>
      </c>
      <c r="D104">
        <f>D64*10000/D62</f>
        <v>0.49111535243462134</v>
      </c>
      <c r="E104">
        <f>E64*10000/E62</f>
        <v>0.08998498895808092</v>
      </c>
      <c r="F104">
        <f>F64*10000/F62</f>
        <v>-1.3526425298312261</v>
      </c>
      <c r="G104">
        <f>AVERAGE(C104:E104)</f>
        <v>0.11391908069533192</v>
      </c>
      <c r="H104">
        <f>STDEV(C104:E104)</f>
        <v>0.3658169186772938</v>
      </c>
      <c r="I104">
        <f>(B104*B4+C104*C4+D104*D4+E104*E4+F104*F4)/SUM(B4:F4)</f>
        <v>-0.003292148682629173</v>
      </c>
      <c r="K104">
        <f>(LN(H104)+LN(H124))/2-LN(K114*K115^4)</f>
        <v>-3.8542924428556544</v>
      </c>
    </row>
    <row r="105" spans="1:11" ht="12.75">
      <c r="A105" t="s">
        <v>68</v>
      </c>
      <c r="B105">
        <f>B65*10000/B62</f>
        <v>-0.3625591833907655</v>
      </c>
      <c r="C105">
        <f>C65*10000/C62</f>
        <v>-0.7845990917863905</v>
      </c>
      <c r="D105">
        <f>D65*10000/D62</f>
        <v>-0.2838427073147888</v>
      </c>
      <c r="E105">
        <f>E65*10000/E62</f>
        <v>-0.5217077808260708</v>
      </c>
      <c r="F105">
        <f>F65*10000/F62</f>
        <v>-0.9412601929493231</v>
      </c>
      <c r="G105">
        <f>AVERAGE(C105:E105)</f>
        <v>-0.53004985997575</v>
      </c>
      <c r="H105">
        <f>STDEV(C105:E105)</f>
        <v>0.2504823983050949</v>
      </c>
      <c r="I105">
        <f>(B105*B4+C105*C4+D105*D4+E105*E4+F105*F4)/SUM(B4:F4)</f>
        <v>-0.5606935172363359</v>
      </c>
      <c r="K105">
        <f>(LN(H105)+LN(H125))/2-LN(K114*K115^5)</f>
        <v>-3.936761191964621</v>
      </c>
    </row>
    <row r="106" spans="1:11" ht="12.75">
      <c r="A106" t="s">
        <v>69</v>
      </c>
      <c r="B106">
        <f>B66*10000/B62</f>
        <v>3.0210089065126957</v>
      </c>
      <c r="C106">
        <f>C66*10000/C62</f>
        <v>2.146491301654652</v>
      </c>
      <c r="D106">
        <f>D66*10000/D62</f>
        <v>2.3365729853731314</v>
      </c>
      <c r="E106">
        <f>E66*10000/E62</f>
        <v>2.0290015398546717</v>
      </c>
      <c r="F106">
        <f>F66*10000/F62</f>
        <v>14.01117461625085</v>
      </c>
      <c r="G106">
        <f>AVERAGE(C106:E106)</f>
        <v>2.1706886089608184</v>
      </c>
      <c r="H106">
        <f>STDEV(C106:E106)</f>
        <v>0.15520689670639473</v>
      </c>
      <c r="I106">
        <f>(B106*B4+C106*C4+D106*D4+E106*E4+F106*F4)/SUM(B4:F4)</f>
        <v>3.8747702977686083</v>
      </c>
      <c r="K106">
        <f>(LN(H106)+LN(H126))/2-LN(K114*K115^6)</f>
        <v>-4.582457361847435</v>
      </c>
    </row>
    <row r="107" spans="1:11" ht="12.75">
      <c r="A107" t="s">
        <v>70</v>
      </c>
      <c r="B107">
        <f>B67*10000/B62</f>
        <v>0.14527082866321592</v>
      </c>
      <c r="C107">
        <f>C67*10000/C62</f>
        <v>0.04206383153749193</v>
      </c>
      <c r="D107">
        <f>D67*10000/D62</f>
        <v>0.2774372613384183</v>
      </c>
      <c r="E107">
        <f>E67*10000/E62</f>
        <v>0.11584562127201806</v>
      </c>
      <c r="F107">
        <f>F67*10000/F62</f>
        <v>-0.10763519692502949</v>
      </c>
      <c r="G107">
        <f>AVERAGE(C107:E107)</f>
        <v>0.14511557138264275</v>
      </c>
      <c r="H107">
        <f>STDEV(C107:E107)</f>
        <v>0.12038567335306868</v>
      </c>
      <c r="I107">
        <f>(B107*B4+C107*C4+D107*D4+E107*E4+F107*F4)/SUM(B4:F4)</f>
        <v>0.11138410159603032</v>
      </c>
      <c r="K107">
        <f>(LN(H107)+LN(H127))/2-LN(K114*K115^7)</f>
        <v>-3.6011043876559032</v>
      </c>
    </row>
    <row r="108" spans="1:9" ht="12.75">
      <c r="A108" t="s">
        <v>71</v>
      </c>
      <c r="B108">
        <f>B68*10000/B62</f>
        <v>0.13876478417568197</v>
      </c>
      <c r="C108">
        <f>C68*10000/C62</f>
        <v>0.1533191892183119</v>
      </c>
      <c r="D108">
        <f>D68*10000/D62</f>
        <v>0.17895342991766322</v>
      </c>
      <c r="E108">
        <f>E68*10000/E62</f>
        <v>-0.014010270494389264</v>
      </c>
      <c r="F108">
        <f>F68*10000/F62</f>
        <v>0.06493808216165933</v>
      </c>
      <c r="G108">
        <f>AVERAGE(C108:E108)</f>
        <v>0.10608744954719529</v>
      </c>
      <c r="H108">
        <f>STDEV(C108:E108)</f>
        <v>0.10479444328516747</v>
      </c>
      <c r="I108">
        <f>(B108*B4+C108*C4+D108*D4+E108*E4+F108*F4)/SUM(B4:F4)</f>
        <v>0.10532465150841905</v>
      </c>
    </row>
    <row r="109" spans="1:9" ht="12.75">
      <c r="A109" t="s">
        <v>72</v>
      </c>
      <c r="B109">
        <f>B69*10000/B62</f>
        <v>-0.10165727759713902</v>
      </c>
      <c r="C109">
        <f>C69*10000/C62</f>
        <v>-0.05440979513463472</v>
      </c>
      <c r="D109">
        <f>D69*10000/D62</f>
        <v>-0.05026489652135387</v>
      </c>
      <c r="E109">
        <f>E69*10000/E62</f>
        <v>-0.038568799675421005</v>
      </c>
      <c r="F109">
        <f>F69*10000/F62</f>
        <v>-0.00010312433631569113</v>
      </c>
      <c r="G109">
        <f>AVERAGE(C109:E109)</f>
        <v>-0.0477478304438032</v>
      </c>
      <c r="H109">
        <f>STDEV(C109:E109)</f>
        <v>0.00821498633679778</v>
      </c>
      <c r="I109">
        <f>(B109*B4+C109*C4+D109*D4+E109*E4+F109*F4)/SUM(B4:F4)</f>
        <v>-0.04919945000162495</v>
      </c>
    </row>
    <row r="110" spans="1:11" ht="12.75">
      <c r="A110" t="s">
        <v>73</v>
      </c>
      <c r="B110">
        <f>B70*10000/B62</f>
        <v>-0.4230131475701189</v>
      </c>
      <c r="C110">
        <f>C70*10000/C62</f>
        <v>-0.21163427235892518</v>
      </c>
      <c r="D110">
        <f>D70*10000/D62</f>
        <v>-0.14389318364926298</v>
      </c>
      <c r="E110">
        <f>E70*10000/E62</f>
        <v>-0.17167433544812585</v>
      </c>
      <c r="F110">
        <f>F70*10000/F62</f>
        <v>-0.3532006025140842</v>
      </c>
      <c r="G110">
        <f>AVERAGE(C110:E110)</f>
        <v>-0.17573393048543798</v>
      </c>
      <c r="H110">
        <f>STDEV(C110:E110)</f>
        <v>0.034052518391343836</v>
      </c>
      <c r="I110">
        <f>(B110*B4+C110*C4+D110*D4+E110*E4+F110*F4)/SUM(B4:F4)</f>
        <v>-0.23526762822314842</v>
      </c>
      <c r="K110">
        <f>EXP(AVERAGE(K103:K107))</f>
        <v>0.016799407155751636</v>
      </c>
    </row>
    <row r="111" spans="1:9" ht="12.75">
      <c r="A111" t="s">
        <v>74</v>
      </c>
      <c r="B111">
        <f>B71*10000/B62</f>
        <v>-0.0032349671580943645</v>
      </c>
      <c r="C111">
        <f>C71*10000/C62</f>
        <v>-0.009895687701909227</v>
      </c>
      <c r="D111">
        <f>D71*10000/D62</f>
        <v>0.017585188546957592</v>
      </c>
      <c r="E111">
        <f>E71*10000/E62</f>
        <v>-0.010176832644844295</v>
      </c>
      <c r="F111">
        <f>F71*10000/F62</f>
        <v>-0.04239890948649227</v>
      </c>
      <c r="G111">
        <f>AVERAGE(C111:E111)</f>
        <v>-0.0008291105999319766</v>
      </c>
      <c r="H111">
        <f>STDEV(C111:E111)</f>
        <v>0.01594787040400968</v>
      </c>
      <c r="I111">
        <f>(B111*B4+C111*C4+D111*D4+E111*E4+F111*F4)/SUM(B4:F4)</f>
        <v>-0.0067290702897108935</v>
      </c>
    </row>
    <row r="112" spans="1:9" ht="12.75">
      <c r="A112" t="s">
        <v>75</v>
      </c>
      <c r="B112">
        <f>B72*10000/B62</f>
        <v>-0.06827380540035953</v>
      </c>
      <c r="C112">
        <f>C72*10000/C62</f>
        <v>-0.02469522664724937</v>
      </c>
      <c r="D112">
        <f>D72*10000/D62</f>
        <v>-0.04540105066291204</v>
      </c>
      <c r="E112">
        <f>E72*10000/E62</f>
        <v>-0.031008940267003616</v>
      </c>
      <c r="F112">
        <f>F72*10000/F62</f>
        <v>-0.05991583077081046</v>
      </c>
      <c r="G112">
        <f>AVERAGE(C112:E112)</f>
        <v>-0.03370173919238834</v>
      </c>
      <c r="H112">
        <f>STDEV(C112:E112)</f>
        <v>0.010612311792503718</v>
      </c>
      <c r="I112">
        <f>(B112*B4+C112*C4+D112*D4+E112*E4+F112*F4)/SUM(B4:F4)</f>
        <v>-0.042211352440100235</v>
      </c>
    </row>
    <row r="113" spans="1:9" ht="12.75">
      <c r="A113" t="s">
        <v>76</v>
      </c>
      <c r="B113">
        <f>B73*10000/B62</f>
        <v>0.016407181019360166</v>
      </c>
      <c r="C113">
        <f>C73*10000/C62</f>
        <v>0.029750212093081988</v>
      </c>
      <c r="D113">
        <f>D73*10000/D62</f>
        <v>0.018240511478595057</v>
      </c>
      <c r="E113">
        <f>E73*10000/E62</f>
        <v>0.037321378311798395</v>
      </c>
      <c r="F113">
        <f>F73*10000/F62</f>
        <v>0.0016567244068373165</v>
      </c>
      <c r="G113">
        <f>AVERAGE(C113:E113)</f>
        <v>0.02843736729449181</v>
      </c>
      <c r="H113">
        <f>STDEV(C113:E113)</f>
        <v>0.009607941552460595</v>
      </c>
      <c r="I113">
        <f>(B113*B4+C113*C4+D113*D4+E113*E4+F113*F4)/SUM(B4:F4)</f>
        <v>0.02311895491677742</v>
      </c>
    </row>
    <row r="114" spans="1:11" ht="12.75">
      <c r="A114" t="s">
        <v>77</v>
      </c>
      <c r="B114">
        <f>B74*10000/B62</f>
        <v>-0.19970681994528852</v>
      </c>
      <c r="C114">
        <f>C74*10000/C62</f>
        <v>-0.18677387736434933</v>
      </c>
      <c r="D114">
        <f>D74*10000/D62</f>
        <v>-0.20193069605069164</v>
      </c>
      <c r="E114">
        <f>E74*10000/E62</f>
        <v>-0.20056568500766253</v>
      </c>
      <c r="F114">
        <f>F74*10000/F62</f>
        <v>-0.15297677885242153</v>
      </c>
      <c r="G114">
        <f>AVERAGE(C114:E114)</f>
        <v>-0.19642341947423447</v>
      </c>
      <c r="H114">
        <f>STDEV(C114:E114)</f>
        <v>0.008384572796794942</v>
      </c>
      <c r="I114">
        <f>(B114*B4+C114*C4+D114*D4+E114*E4+F114*F4)/SUM(B4:F4)</f>
        <v>-0.19109823491692982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-0.0044006636667803505</v>
      </c>
      <c r="C115">
        <f>C75*10000/C62</f>
        <v>0.001602265014936242</v>
      </c>
      <c r="D115">
        <f>D75*10000/D62</f>
        <v>-0.0021984532766656153</v>
      </c>
      <c r="E115">
        <f>E75*10000/E62</f>
        <v>0.00021509075238005344</v>
      </c>
      <c r="F115">
        <f>F75*10000/F62</f>
        <v>-0.004906545775047687</v>
      </c>
      <c r="G115">
        <f>AVERAGE(C115:E115)</f>
        <v>-0.00012703250311643993</v>
      </c>
      <c r="H115">
        <f>STDEV(C115:E115)</f>
        <v>0.00192331773882863</v>
      </c>
      <c r="I115">
        <f>(B115*B4+C115*C4+D115*D4+E115*E4+F115*F4)/SUM(B4:F4)</f>
        <v>-0.0013843931316445755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60.03265176654349</v>
      </c>
      <c r="C122">
        <f>C82*10000/C62</f>
        <v>31.880378800268858</v>
      </c>
      <c r="D122">
        <f>D82*10000/D62</f>
        <v>24.259286022354797</v>
      </c>
      <c r="E122">
        <f>E82*10000/E62</f>
        <v>-37.6759636787396</v>
      </c>
      <c r="F122">
        <f>F82*10000/F62</f>
        <v>-97.82728791277924</v>
      </c>
      <c r="G122">
        <f>AVERAGE(C122:E122)</f>
        <v>6.154567047961353</v>
      </c>
      <c r="H122">
        <f>STDEV(C122:E122)</f>
        <v>38.14913933001111</v>
      </c>
      <c r="I122">
        <f>(B122*B4+C122*C4+D122*D4+E122*E4+F122*F4)/SUM(B4:F4)</f>
        <v>0.07890619870902887</v>
      </c>
    </row>
    <row r="123" spans="1:9" ht="12.75">
      <c r="A123" t="s">
        <v>81</v>
      </c>
      <c r="B123">
        <f>B83*10000/B62</f>
        <v>2.6088892864561823</v>
      </c>
      <c r="C123">
        <f>C83*10000/C62</f>
        <v>1.3725454980930132</v>
      </c>
      <c r="D123">
        <f>D83*10000/D62</f>
        <v>0.9625895609082229</v>
      </c>
      <c r="E123">
        <f>E83*10000/E62</f>
        <v>0.10982948184094377</v>
      </c>
      <c r="F123">
        <f>F83*10000/F62</f>
        <v>6.457109232239545</v>
      </c>
      <c r="G123">
        <f>AVERAGE(C123:E123)</f>
        <v>0.8149881802807265</v>
      </c>
      <c r="H123">
        <f>STDEV(C123:E123)</f>
        <v>0.644168114778457</v>
      </c>
      <c r="I123">
        <f>(B123*B4+C123*C4+D123*D4+E123*E4+F123*F4)/SUM(B4:F4)</f>
        <v>1.8282602675421198</v>
      </c>
    </row>
    <row r="124" spans="1:9" ht="12.75">
      <c r="A124" t="s">
        <v>82</v>
      </c>
      <c r="B124">
        <f>B84*10000/B62</f>
        <v>-0.7413244942110746</v>
      </c>
      <c r="C124">
        <f>C84*10000/C62</f>
        <v>-1.188024470759414</v>
      </c>
      <c r="D124">
        <f>D84*10000/D62</f>
        <v>-2.3103761906357985</v>
      </c>
      <c r="E124">
        <f>E84*10000/E62</f>
        <v>-2.921978596907426</v>
      </c>
      <c r="F124">
        <f>F84*10000/F62</f>
        <v>-2.799354502278787</v>
      </c>
      <c r="G124">
        <f>AVERAGE(C124:E124)</f>
        <v>-2.1401264194342127</v>
      </c>
      <c r="H124">
        <f>STDEV(C124:E124)</f>
        <v>0.8794247928857097</v>
      </c>
      <c r="I124">
        <f>(B124*B4+C124*C4+D124*D4+E124*E4+F124*F4)/SUM(B4:F4)</f>
        <v>-2.0254060313174316</v>
      </c>
    </row>
    <row r="125" spans="1:9" ht="12.75">
      <c r="A125" t="s">
        <v>83</v>
      </c>
      <c r="B125">
        <f>B85*10000/B62</f>
        <v>0.03969187320312789</v>
      </c>
      <c r="C125">
        <f>C85*10000/C62</f>
        <v>1.0511027766046679</v>
      </c>
      <c r="D125">
        <f>D85*10000/D62</f>
        <v>0.7279653327884835</v>
      </c>
      <c r="E125">
        <f>E85*10000/E62</f>
        <v>0.3836764860602624</v>
      </c>
      <c r="F125">
        <f>F85*10000/F62</f>
        <v>-0.21944437916870038</v>
      </c>
      <c r="G125">
        <f>AVERAGE(C125:E125)</f>
        <v>0.7209148651511379</v>
      </c>
      <c r="H125">
        <f>STDEV(C125:E125)</f>
        <v>0.3337689996807601</v>
      </c>
      <c r="I125">
        <f>(B125*B4+C125*C4+D125*D4+E125*E4+F125*F4)/SUM(B4:F4)</f>
        <v>0.4966363632309093</v>
      </c>
    </row>
    <row r="126" spans="1:9" ht="12.75">
      <c r="A126" t="s">
        <v>84</v>
      </c>
      <c r="B126">
        <f>B86*10000/B62</f>
        <v>-0.04651682757153813</v>
      </c>
      <c r="C126">
        <f>C86*10000/C62</f>
        <v>0.2808282011029999</v>
      </c>
      <c r="D126">
        <f>D86*10000/D62</f>
        <v>0.21651770878493462</v>
      </c>
      <c r="E126">
        <f>E86*10000/E62</f>
        <v>0.3041348326662589</v>
      </c>
      <c r="F126">
        <f>F86*10000/F62</f>
        <v>1.6075650629725688</v>
      </c>
      <c r="G126">
        <f>AVERAGE(C126:E126)</f>
        <v>0.2671602475180645</v>
      </c>
      <c r="H126">
        <f>STDEV(C126:E126)</f>
        <v>0.04537950876451624</v>
      </c>
      <c r="I126">
        <f>(B126*B4+C126*C4+D126*D4+E126*E4+F126*F4)/SUM(B4:F4)</f>
        <v>0.4006643695273314</v>
      </c>
    </row>
    <row r="127" spans="1:9" ht="12.75">
      <c r="A127" t="s">
        <v>85</v>
      </c>
      <c r="B127">
        <f>B87*10000/B62</f>
        <v>-0.32101006727063586</v>
      </c>
      <c r="C127">
        <f>C87*10000/C62</f>
        <v>-0.12104670088919159</v>
      </c>
      <c r="D127">
        <f>D87*10000/D62</f>
        <v>0.09581031144400783</v>
      </c>
      <c r="E127">
        <f>E87*10000/E62</f>
        <v>0.10401916930186701</v>
      </c>
      <c r="F127">
        <f>F87*10000/F62</f>
        <v>0.14634989296638592</v>
      </c>
      <c r="G127">
        <f>AVERAGE(C127:E127)</f>
        <v>0.026260926618894415</v>
      </c>
      <c r="H127">
        <f>STDEV(C127:E127)</f>
        <v>0.12763815721945532</v>
      </c>
      <c r="I127">
        <f>(B127*B4+C127*C4+D127*D4+E127*E4+F127*F4)/SUM(B4:F4)</f>
        <v>-0.008039238036722239</v>
      </c>
    </row>
    <row r="128" spans="1:9" ht="12.75">
      <c r="A128" t="s">
        <v>86</v>
      </c>
      <c r="B128">
        <f>B88*10000/B62</f>
        <v>0.09070952038543326</v>
      </c>
      <c r="C128">
        <f>C88*10000/C62</f>
        <v>-0.32497703689071844</v>
      </c>
      <c r="D128">
        <f>D88*10000/D62</f>
        <v>-0.17696827328189102</v>
      </c>
      <c r="E128">
        <f>E88*10000/E62</f>
        <v>-0.30000985038881584</v>
      </c>
      <c r="F128">
        <f>F88*10000/F62</f>
        <v>-0.34574847508518247</v>
      </c>
      <c r="G128">
        <f>AVERAGE(C128:E128)</f>
        <v>-0.26731838685380843</v>
      </c>
      <c r="H128">
        <f>STDEV(C128:E128)</f>
        <v>0.07923507662203019</v>
      </c>
      <c r="I128">
        <f>(B128*B4+C128*C4+D128*D4+E128*E4+F128*F4)/SUM(B4:F4)</f>
        <v>-0.22590750596696776</v>
      </c>
    </row>
    <row r="129" spans="1:9" ht="12.75">
      <c r="A129" t="s">
        <v>87</v>
      </c>
      <c r="B129">
        <f>B89*10000/B62</f>
        <v>0.08533930326948745</v>
      </c>
      <c r="C129">
        <f>C89*10000/C62</f>
        <v>0.0798148303847771</v>
      </c>
      <c r="D129">
        <f>D89*10000/D62</f>
        <v>0.012566630413050978</v>
      </c>
      <c r="E129">
        <f>E89*10000/E62</f>
        <v>-0.03481440473591985</v>
      </c>
      <c r="F129">
        <f>F89*10000/F62</f>
        <v>0.06516124446117046</v>
      </c>
      <c r="G129">
        <f>AVERAGE(C129:E129)</f>
        <v>0.01918901868730274</v>
      </c>
      <c r="H129">
        <f>STDEV(C129:E129)</f>
        <v>0.057600845531382755</v>
      </c>
      <c r="I129">
        <f>(B129*B4+C129*C4+D129*D4+E129*E4+F129*F4)/SUM(B4:F4)</f>
        <v>0.03491432583140972</v>
      </c>
    </row>
    <row r="130" spans="1:9" ht="12.75">
      <c r="A130" t="s">
        <v>88</v>
      </c>
      <c r="B130">
        <f>B90*10000/B62</f>
        <v>-0.04226482814799656</v>
      </c>
      <c r="C130">
        <f>C90*10000/C62</f>
        <v>-0.00596792019242201</v>
      </c>
      <c r="D130">
        <f>D90*10000/D62</f>
        <v>-0.007331810434299215</v>
      </c>
      <c r="E130">
        <f>E90*10000/E62</f>
        <v>0.08442328554676008</v>
      </c>
      <c r="F130">
        <f>F90*10000/F62</f>
        <v>0.32756584688316104</v>
      </c>
      <c r="G130">
        <f>AVERAGE(C130:E130)</f>
        <v>0.02370785164001295</v>
      </c>
      <c r="H130">
        <f>STDEV(C130:E130)</f>
        <v>0.05258553018665312</v>
      </c>
      <c r="I130">
        <f>(B130*B4+C130*C4+D130*D4+E130*E4+F130*F4)/SUM(B4:F4)</f>
        <v>0.054717543151966724</v>
      </c>
    </row>
    <row r="131" spans="1:9" ht="12.75">
      <c r="A131" t="s">
        <v>89</v>
      </c>
      <c r="B131">
        <f>B91*10000/B62</f>
        <v>-0.015345955553799185</v>
      </c>
      <c r="C131">
        <f>C91*10000/C62</f>
        <v>-0.005171581541707389</v>
      </c>
      <c r="D131">
        <f>D91*10000/D62</f>
        <v>0.01488564645052247</v>
      </c>
      <c r="E131">
        <f>E91*10000/E62</f>
        <v>-0.007628117606941013</v>
      </c>
      <c r="F131">
        <f>F91*10000/F62</f>
        <v>0.01747139509248095</v>
      </c>
      <c r="G131">
        <f>AVERAGE(C131:E131)</f>
        <v>0.0006953157672913562</v>
      </c>
      <c r="H131">
        <f>STDEV(C131:E131)</f>
        <v>0.012350415217090321</v>
      </c>
      <c r="I131">
        <f>(B131*B4+C131*C4+D131*D4+E131*E4+F131*F4)/SUM(B4:F4)</f>
        <v>0.0006094066765318901</v>
      </c>
    </row>
    <row r="132" spans="1:9" ht="12.75">
      <c r="A132" t="s">
        <v>90</v>
      </c>
      <c r="B132">
        <f>B92*10000/B62</f>
        <v>0.015399045171460476</v>
      </c>
      <c r="C132">
        <f>C92*10000/C62</f>
        <v>-0.021194929177862528</v>
      </c>
      <c r="D132">
        <f>D92*10000/D62</f>
        <v>-0.006295542794257324</v>
      </c>
      <c r="E132">
        <f>E92*10000/E62</f>
        <v>0.0005356889511628404</v>
      </c>
      <c r="F132">
        <f>F92*10000/F62</f>
        <v>-0.022184618164880772</v>
      </c>
      <c r="G132">
        <f>AVERAGE(C132:E132)</f>
        <v>-0.008984927673652337</v>
      </c>
      <c r="H132">
        <f>STDEV(C132:E132)</f>
        <v>0.01111213455369941</v>
      </c>
      <c r="I132">
        <f>(B132*B4+C132*C4+D132*D4+E132*E4+F132*F4)/SUM(B4:F4)</f>
        <v>-0.007213519847415453</v>
      </c>
    </row>
    <row r="133" spans="1:9" ht="12.75">
      <c r="A133" t="s">
        <v>91</v>
      </c>
      <c r="B133">
        <f>B93*10000/B62</f>
        <v>0.11109711066774561</v>
      </c>
      <c r="C133">
        <f>C93*10000/C62</f>
        <v>0.10020764268542474</v>
      </c>
      <c r="D133">
        <f>D93*10000/D62</f>
        <v>0.11336884630350223</v>
      </c>
      <c r="E133">
        <f>E93*10000/E62</f>
        <v>0.10873899628930003</v>
      </c>
      <c r="F133">
        <f>F93*10000/F62</f>
        <v>0.07531232149274186</v>
      </c>
      <c r="G133">
        <f>AVERAGE(C133:E133)</f>
        <v>0.10743849509274234</v>
      </c>
      <c r="H133">
        <f>STDEV(C133:E133)</f>
        <v>0.006676286219958586</v>
      </c>
      <c r="I133">
        <f>(B133*B4+C133*C4+D133*D4+E133*E4+F133*F4)/SUM(B4:F4)</f>
        <v>0.10367909066880336</v>
      </c>
    </row>
    <row r="134" spans="1:9" ht="12.75">
      <c r="A134" t="s">
        <v>92</v>
      </c>
      <c r="B134">
        <f>B94*10000/B62</f>
        <v>-0.016605779265250423</v>
      </c>
      <c r="C134">
        <f>C94*10000/C62</f>
        <v>-0.01401765143776122</v>
      </c>
      <c r="D134">
        <f>D94*10000/D62</f>
        <v>-0.008297702069809726</v>
      </c>
      <c r="E134">
        <f>E94*10000/E62</f>
        <v>0.00484359181727078</v>
      </c>
      <c r="F134">
        <f>F94*10000/F62</f>
        <v>-0.018897582409409603</v>
      </c>
      <c r="G134">
        <f>AVERAGE(C134:E134)</f>
        <v>-0.005823920563433389</v>
      </c>
      <c r="H134">
        <f>STDEV(C134:E134)</f>
        <v>0.009670900707138901</v>
      </c>
      <c r="I134">
        <f>(B134*B4+C134*C4+D134*D4+E134*E4+F134*F4)/SUM(B4:F4)</f>
        <v>-0.009131852514691731</v>
      </c>
    </row>
    <row r="135" spans="1:9" ht="12.75">
      <c r="A135" t="s">
        <v>93</v>
      </c>
      <c r="B135">
        <f>B95*10000/B62</f>
        <v>-0.0004970776971642772</v>
      </c>
      <c r="C135">
        <f>C95*10000/C62</f>
        <v>0.007541921706966847</v>
      </c>
      <c r="D135">
        <f>D95*10000/D62</f>
        <v>0.005436370265695373</v>
      </c>
      <c r="E135">
        <f>E95*10000/E62</f>
        <v>0.0002922623917800987</v>
      </c>
      <c r="F135">
        <f>F95*10000/F62</f>
        <v>0.003944568957055712</v>
      </c>
      <c r="G135">
        <f>AVERAGE(C135:E135)</f>
        <v>0.004423518121480774</v>
      </c>
      <c r="H135">
        <f>STDEV(C135:E135)</f>
        <v>0.0037294493086913747</v>
      </c>
      <c r="I135">
        <f>(B135*B4+C135*C4+D135*D4+E135*E4+F135*F4)/SUM(B4:F4)</f>
        <v>0.0036463774543899043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2004-10-20T09:57:21Z</cp:lastPrinted>
  <dcterms:created xsi:type="dcterms:W3CDTF">2004-10-20T09:57:21Z</dcterms:created>
  <dcterms:modified xsi:type="dcterms:W3CDTF">2004-10-20T12:58:07Z</dcterms:modified>
  <cp:category/>
  <cp:version/>
  <cp:contentType/>
  <cp:contentStatus/>
</cp:coreProperties>
</file>