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<sst xmlns="http://schemas.openxmlformats.org/spreadsheetml/2006/main" count="202" uniqueCount="97">
  <si>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Mon 25/10/2004       11:18:13</t>
  </si>
  <si>
    <t>LISSNER</t>
  </si>
  <si>
    <t>HCMQAP365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</si>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</sst>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501690"/>
        <c:axId val="31515211"/>
      </c:lineChart>
      <c:catAx>
        <c:axId val="35016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515211"/>
        <c:crosses val="autoZero"/>
        <c:auto val="1"/>
        <c:lblOffset val="100"/>
        <c:noMultiLvlLbl val="0"/>
      </c:catAx>
      <c:valAx>
        <c:axId val="31515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0169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-0.002257</v>
      </c>
      <c r="C4" s="13">
        <v>-0.003748</v>
      </c>
      <c r="D4" s="13">
        <v>-0.003744</v>
      </c>
      <c r="E4" s="13">
        <v>-0.003746</v>
      </c>
      <c r="F4" s="24">
        <v>-0.002079</v>
      </c>
      <c r="G4" s="34">
        <v>-0.011679</v>
      </c>
    </row>
    <row r="5" spans="1:7" ht="12.75" thickBot="1">
      <c r="A5" s="44" t="s">
        <v>13</v>
      </c>
      <c r="B5" s="45">
        <v>-1.248227</v>
      </c>
      <c r="C5" s="46">
        <v>0.1669</v>
      </c>
      <c r="D5" s="46">
        <v>-0.693388</v>
      </c>
      <c r="E5" s="46">
        <v>0.711273</v>
      </c>
      <c r="F5" s="47">
        <v>0.962347</v>
      </c>
      <c r="G5" s="48">
        <v>4.865994</v>
      </c>
    </row>
    <row r="6" spans="1:7" ht="12.75" thickTop="1">
      <c r="A6" s="6" t="s">
        <v>14</v>
      </c>
      <c r="B6" s="39">
        <v>-32.16412</v>
      </c>
      <c r="C6" s="40">
        <v>35.52152</v>
      </c>
      <c r="D6" s="40">
        <v>-10.28295</v>
      </c>
      <c r="E6" s="40">
        <v>50.77509</v>
      </c>
      <c r="F6" s="41">
        <v>-102.0752</v>
      </c>
      <c r="G6" s="42">
        <v>0.00755767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1.647213</v>
      </c>
      <c r="C8" s="14">
        <v>0.6538276</v>
      </c>
      <c r="D8" s="14">
        <v>-1.076276</v>
      </c>
      <c r="E8" s="14">
        <v>-0.2809859</v>
      </c>
      <c r="F8" s="25">
        <v>-4.308281</v>
      </c>
      <c r="G8" s="35">
        <v>-0.5052693</v>
      </c>
    </row>
    <row r="9" spans="1:7" ht="12">
      <c r="A9" s="20" t="s">
        <v>17</v>
      </c>
      <c r="B9" s="29">
        <v>0.0397114</v>
      </c>
      <c r="C9" s="14">
        <v>0.5918069</v>
      </c>
      <c r="D9" s="14">
        <v>0.2771799</v>
      </c>
      <c r="E9" s="14">
        <v>0.3824224</v>
      </c>
      <c r="F9" s="25">
        <v>-1.482161</v>
      </c>
      <c r="G9" s="35">
        <v>0.109062</v>
      </c>
    </row>
    <row r="10" spans="1:7" ht="12">
      <c r="A10" s="20" t="s">
        <v>18</v>
      </c>
      <c r="B10" s="29">
        <v>0.05791295</v>
      </c>
      <c r="C10" s="14">
        <v>0.4464133</v>
      </c>
      <c r="D10" s="14">
        <v>0.3431061</v>
      </c>
      <c r="E10" s="14">
        <v>0.1384914</v>
      </c>
      <c r="F10" s="25">
        <v>-0.859052</v>
      </c>
      <c r="G10" s="35">
        <v>0.1169967</v>
      </c>
    </row>
    <row r="11" spans="1:7" ht="12">
      <c r="A11" s="21" t="s">
        <v>19</v>
      </c>
      <c r="B11" s="31">
        <v>2.955218</v>
      </c>
      <c r="C11" s="16">
        <v>1.593981</v>
      </c>
      <c r="D11" s="16">
        <v>1.733974</v>
      </c>
      <c r="E11" s="16">
        <v>1.178258</v>
      </c>
      <c r="F11" s="27">
        <v>13.51379</v>
      </c>
      <c r="G11" s="37">
        <v>3.315595</v>
      </c>
    </row>
    <row r="12" spans="1:7" ht="12">
      <c r="A12" s="20" t="s">
        <v>20</v>
      </c>
      <c r="B12" s="29">
        <v>0.01282501</v>
      </c>
      <c r="C12" s="14">
        <v>0.2004595</v>
      </c>
      <c r="D12" s="14">
        <v>-0.292981</v>
      </c>
      <c r="E12" s="14">
        <v>-0.409971</v>
      </c>
      <c r="F12" s="25">
        <v>-0.3515867</v>
      </c>
      <c r="G12" s="35">
        <v>-0.165891</v>
      </c>
    </row>
    <row r="13" spans="1:7" ht="12">
      <c r="A13" s="20" t="s">
        <v>21</v>
      </c>
      <c r="B13" s="29">
        <v>0.0772312</v>
      </c>
      <c r="C13" s="14">
        <v>0.02959106</v>
      </c>
      <c r="D13" s="14">
        <v>-0.148837</v>
      </c>
      <c r="E13" s="14">
        <v>0.04805436</v>
      </c>
      <c r="F13" s="25">
        <v>0.1031911</v>
      </c>
      <c r="G13" s="35">
        <v>0.007875078</v>
      </c>
    </row>
    <row r="14" spans="1:7" ht="12">
      <c r="A14" s="20" t="s">
        <v>22</v>
      </c>
      <c r="B14" s="29">
        <v>0.04613505</v>
      </c>
      <c r="C14" s="14">
        <v>0.06315885</v>
      </c>
      <c r="D14" s="14">
        <v>0.01161639</v>
      </c>
      <c r="E14" s="14">
        <v>0.1003628</v>
      </c>
      <c r="F14" s="25">
        <v>0.118449</v>
      </c>
      <c r="G14" s="35">
        <v>0.06462534</v>
      </c>
    </row>
    <row r="15" spans="1:7" ht="12">
      <c r="A15" s="21" t="s">
        <v>23</v>
      </c>
      <c r="B15" s="31">
        <v>-0.2496221</v>
      </c>
      <c r="C15" s="16">
        <v>-0.05350884</v>
      </c>
      <c r="D15" s="16">
        <v>-0.09437654</v>
      </c>
      <c r="E15" s="16">
        <v>-0.1610209</v>
      </c>
      <c r="F15" s="27">
        <v>-0.355891</v>
      </c>
      <c r="G15" s="37">
        <v>-0.1579683</v>
      </c>
    </row>
    <row r="16" spans="1:7" ht="12">
      <c r="A16" s="20" t="s">
        <v>24</v>
      </c>
      <c r="B16" s="29">
        <v>-0.01856589</v>
      </c>
      <c r="C16" s="14">
        <v>-0.01179235</v>
      </c>
      <c r="D16" s="14">
        <v>-0.02506501</v>
      </c>
      <c r="E16" s="14">
        <v>-0.07800819</v>
      </c>
      <c r="F16" s="25">
        <v>-0.0423952</v>
      </c>
      <c r="G16" s="35">
        <v>-0.0359807</v>
      </c>
    </row>
    <row r="17" spans="1:7" ht="12">
      <c r="A17" s="20" t="s">
        <v>25</v>
      </c>
      <c r="B17" s="29">
        <v>-0.01464733</v>
      </c>
      <c r="C17" s="14">
        <v>-0.03210516</v>
      </c>
      <c r="D17" s="14">
        <v>-0.03767347</v>
      </c>
      <c r="E17" s="14">
        <v>-0.03085369</v>
      </c>
      <c r="F17" s="25">
        <v>-0.03256576</v>
      </c>
      <c r="G17" s="35">
        <v>-0.03067381</v>
      </c>
    </row>
    <row r="18" spans="1:7" ht="12">
      <c r="A18" s="20" t="s">
        <v>26</v>
      </c>
      <c r="B18" s="29">
        <v>0.05679152</v>
      </c>
      <c r="C18" s="14">
        <v>0.02915805</v>
      </c>
      <c r="D18" s="14">
        <v>0.03486516</v>
      </c>
      <c r="E18" s="14">
        <v>0.03103824</v>
      </c>
      <c r="F18" s="25">
        <v>0.01236177</v>
      </c>
      <c r="G18" s="35">
        <v>0.03273504</v>
      </c>
    </row>
    <row r="19" spans="1:7" ht="12">
      <c r="A19" s="21" t="s">
        <v>27</v>
      </c>
      <c r="B19" s="31">
        <v>-0.1943788</v>
      </c>
      <c r="C19" s="16">
        <v>-0.1794937</v>
      </c>
      <c r="D19" s="16">
        <v>-0.1885769</v>
      </c>
      <c r="E19" s="16">
        <v>-0.172452</v>
      </c>
      <c r="F19" s="27">
        <v>-0.1240743</v>
      </c>
      <c r="G19" s="37">
        <v>-0.1747437</v>
      </c>
    </row>
    <row r="20" spans="1:7" ht="12.75" thickBot="1">
      <c r="A20" s="44" t="s">
        <v>28</v>
      </c>
      <c r="B20" s="45">
        <v>-0.004887803</v>
      </c>
      <c r="C20" s="46">
        <v>-0.008117213</v>
      </c>
      <c r="D20" s="46">
        <v>-0.004692339</v>
      </c>
      <c r="E20" s="46">
        <v>-0.008214122</v>
      </c>
      <c r="F20" s="47">
        <v>-0.00452103</v>
      </c>
      <c r="G20" s="48">
        <v>-0.006369554</v>
      </c>
    </row>
    <row r="21" spans="1:7" ht="12.75" thickTop="1">
      <c r="A21" s="6" t="s">
        <v>29</v>
      </c>
      <c r="B21" s="39">
        <v>-34.91518</v>
      </c>
      <c r="C21" s="40">
        <v>73.06634</v>
      </c>
      <c r="D21" s="40">
        <v>21.84844</v>
      </c>
      <c r="E21" s="40">
        <v>10.79223</v>
      </c>
      <c r="F21" s="41">
        <v>-152.6255</v>
      </c>
      <c r="G21" s="43">
        <v>0.005266018</v>
      </c>
    </row>
    <row r="22" spans="1:7" ht="12">
      <c r="A22" s="20" t="s">
        <v>30</v>
      </c>
      <c r="B22" s="29">
        <v>-24.9646</v>
      </c>
      <c r="C22" s="14">
        <v>3.337999</v>
      </c>
      <c r="D22" s="14">
        <v>-13.86777</v>
      </c>
      <c r="E22" s="14">
        <v>14.22548</v>
      </c>
      <c r="F22" s="25">
        <v>19.24695</v>
      </c>
      <c r="G22" s="36">
        <v>0</v>
      </c>
    </row>
    <row r="23" spans="1:7" ht="12">
      <c r="A23" s="20" t="s">
        <v>31</v>
      </c>
      <c r="B23" s="29">
        <v>0.09243865</v>
      </c>
      <c r="C23" s="14">
        <v>-2.234071</v>
      </c>
      <c r="D23" s="14">
        <v>-0.03460714</v>
      </c>
      <c r="E23" s="14">
        <v>1.507994</v>
      </c>
      <c r="F23" s="25">
        <v>10.59908</v>
      </c>
      <c r="G23" s="35">
        <v>1.244627</v>
      </c>
    </row>
    <row r="24" spans="1:7" ht="12">
      <c r="A24" s="20" t="s">
        <v>32</v>
      </c>
      <c r="B24" s="29">
        <v>0.4069928</v>
      </c>
      <c r="C24" s="14">
        <v>-1.536917</v>
      </c>
      <c r="D24" s="14">
        <v>-0.9647609</v>
      </c>
      <c r="E24" s="14">
        <v>-2.417644</v>
      </c>
      <c r="F24" s="25">
        <v>-2.354755</v>
      </c>
      <c r="G24" s="35">
        <v>-1.43866</v>
      </c>
    </row>
    <row r="25" spans="1:7" ht="12">
      <c r="A25" s="20" t="s">
        <v>33</v>
      </c>
      <c r="B25" s="29">
        <v>-0.2036061</v>
      </c>
      <c r="C25" s="14">
        <v>0.3844911</v>
      </c>
      <c r="D25" s="14">
        <v>-0.1934534</v>
      </c>
      <c r="E25" s="14">
        <v>-0.1470795</v>
      </c>
      <c r="F25" s="25">
        <v>-1.317018</v>
      </c>
      <c r="G25" s="35">
        <v>-0.194618</v>
      </c>
    </row>
    <row r="26" spans="1:7" ht="12">
      <c r="A26" s="21" t="s">
        <v>34</v>
      </c>
      <c r="B26" s="31">
        <v>-0.3557157</v>
      </c>
      <c r="C26" s="16">
        <v>0.03473604</v>
      </c>
      <c r="D26" s="16">
        <v>-0.3096229</v>
      </c>
      <c r="E26" s="16">
        <v>0.3064649</v>
      </c>
      <c r="F26" s="27">
        <v>1.331123</v>
      </c>
      <c r="G26" s="37">
        <v>0.1338897</v>
      </c>
    </row>
    <row r="27" spans="1:7" ht="12">
      <c r="A27" s="20" t="s">
        <v>35</v>
      </c>
      <c r="B27" s="29">
        <v>0.0257739</v>
      </c>
      <c r="C27" s="14">
        <v>-0.1931739</v>
      </c>
      <c r="D27" s="14">
        <v>0.294807</v>
      </c>
      <c r="E27" s="14">
        <v>0.4938783</v>
      </c>
      <c r="F27" s="25">
        <v>0.5691421</v>
      </c>
      <c r="G27" s="35">
        <v>0.2228727</v>
      </c>
    </row>
    <row r="28" spans="1:7" ht="12">
      <c r="A28" s="20" t="s">
        <v>36</v>
      </c>
      <c r="B28" s="29">
        <v>0.1280375</v>
      </c>
      <c r="C28" s="14">
        <v>-0.3087851</v>
      </c>
      <c r="D28" s="14">
        <v>-0.2279998</v>
      </c>
      <c r="E28" s="14">
        <v>-0.3165727</v>
      </c>
      <c r="F28" s="25">
        <v>-0.3283747</v>
      </c>
      <c r="G28" s="35">
        <v>-0.2305478</v>
      </c>
    </row>
    <row r="29" spans="1:7" ht="12">
      <c r="A29" s="20" t="s">
        <v>37</v>
      </c>
      <c r="B29" s="29">
        <v>0.004910166</v>
      </c>
      <c r="C29" s="14">
        <v>0.1149234</v>
      </c>
      <c r="D29" s="14">
        <v>0.03405707</v>
      </c>
      <c r="E29" s="14">
        <v>-0.03333571</v>
      </c>
      <c r="F29" s="25">
        <v>0.08224582</v>
      </c>
      <c r="G29" s="35">
        <v>0.03951798</v>
      </c>
    </row>
    <row r="30" spans="1:7" ht="12">
      <c r="A30" s="21" t="s">
        <v>38</v>
      </c>
      <c r="B30" s="31">
        <v>0.1137402</v>
      </c>
      <c r="C30" s="16">
        <v>0.03216254</v>
      </c>
      <c r="D30" s="16">
        <v>-0.09083592</v>
      </c>
      <c r="E30" s="16">
        <v>-0.1613747</v>
      </c>
      <c r="F30" s="27">
        <v>0.1359558</v>
      </c>
      <c r="G30" s="37">
        <v>-0.01830491</v>
      </c>
    </row>
    <row r="31" spans="1:7" ht="12">
      <c r="A31" s="20" t="s">
        <v>39</v>
      </c>
      <c r="B31" s="29">
        <v>0.01614561</v>
      </c>
      <c r="C31" s="14">
        <v>0.03561019</v>
      </c>
      <c r="D31" s="14">
        <v>0.04339073</v>
      </c>
      <c r="E31" s="14">
        <v>0.04637197</v>
      </c>
      <c r="F31" s="25">
        <v>0.02441601</v>
      </c>
      <c r="G31" s="35">
        <v>0.03575191</v>
      </c>
    </row>
    <row r="32" spans="1:7" ht="12">
      <c r="A32" s="20" t="s">
        <v>40</v>
      </c>
      <c r="B32" s="29">
        <v>0.04937848</v>
      </c>
      <c r="C32" s="14">
        <v>-0.02261954</v>
      </c>
      <c r="D32" s="14">
        <v>-0.0237858</v>
      </c>
      <c r="E32" s="14">
        <v>-0.008534299</v>
      </c>
      <c r="F32" s="25">
        <v>-0.002838817</v>
      </c>
      <c r="G32" s="35">
        <v>-0.006441222</v>
      </c>
    </row>
    <row r="33" spans="1:7" ht="12">
      <c r="A33" s="20" t="s">
        <v>41</v>
      </c>
      <c r="B33" s="29">
        <v>0.1204133</v>
      </c>
      <c r="C33" s="14">
        <v>0.07935896</v>
      </c>
      <c r="D33" s="14">
        <v>0.1100136</v>
      </c>
      <c r="E33" s="14">
        <v>0.1074542</v>
      </c>
      <c r="F33" s="25">
        <v>0.09574791</v>
      </c>
      <c r="G33" s="35">
        <v>0.1016273</v>
      </c>
    </row>
    <row r="34" spans="1:7" ht="12">
      <c r="A34" s="21" t="s">
        <v>42</v>
      </c>
      <c r="B34" s="31">
        <v>0.0007478467</v>
      </c>
      <c r="C34" s="16">
        <v>-0.002608054</v>
      </c>
      <c r="D34" s="16">
        <v>-0.005614009</v>
      </c>
      <c r="E34" s="16">
        <v>-0.01361622</v>
      </c>
      <c r="F34" s="27">
        <v>-0.04460291</v>
      </c>
      <c r="G34" s="37">
        <v>-0.01111607</v>
      </c>
    </row>
    <row r="35" spans="1:7" ht="12.75" thickBot="1">
      <c r="A35" s="22" t="s">
        <v>43</v>
      </c>
      <c r="B35" s="32">
        <v>0.004188141</v>
      </c>
      <c r="C35" s="17">
        <v>0.007345508</v>
      </c>
      <c r="D35" s="17">
        <v>-0.001939493</v>
      </c>
      <c r="E35" s="17">
        <v>-0.001537657</v>
      </c>
      <c r="F35" s="28">
        <v>0.009944513</v>
      </c>
      <c r="G35" s="38">
        <v>0.002864834</v>
      </c>
    </row>
    <row r="36" spans="1:7" ht="12">
      <c r="A36" s="4" t="s">
        <v>44</v>
      </c>
      <c r="B36" s="3">
        <v>21.66443</v>
      </c>
      <c r="C36" s="3">
        <v>21.66748</v>
      </c>
      <c r="D36" s="3">
        <v>21.68274</v>
      </c>
      <c r="E36" s="3">
        <v>21.68884</v>
      </c>
      <c r="F36" s="3">
        <v>21.7041</v>
      </c>
      <c r="G36" s="3"/>
    </row>
    <row r="37" spans="1:6" ht="12">
      <c r="A37" s="4" t="s">
        <v>45</v>
      </c>
      <c r="B37" s="2">
        <v>0.2746582</v>
      </c>
      <c r="C37" s="2">
        <v>0.1368205</v>
      </c>
      <c r="D37" s="2">
        <v>0.09460449</v>
      </c>
      <c r="E37" s="2">
        <v>0.06306966</v>
      </c>
      <c r="F37" s="2">
        <v>0.04628499</v>
      </c>
    </row>
    <row r="38" spans="1:7" ht="12">
      <c r="A38" s="4" t="s">
        <v>52</v>
      </c>
      <c r="B38" s="2">
        <v>5.453048E-05</v>
      </c>
      <c r="C38" s="2">
        <v>-6.042804E-05</v>
      </c>
      <c r="D38" s="2">
        <v>1.753249E-05</v>
      </c>
      <c r="E38" s="2">
        <v>-8.634358E-05</v>
      </c>
      <c r="F38" s="2">
        <v>0.0001740265</v>
      </c>
      <c r="G38" s="2">
        <v>0.000378721</v>
      </c>
    </row>
    <row r="39" spans="1:7" ht="12.75" thickBot="1">
      <c r="A39" s="4" t="s">
        <v>53</v>
      </c>
      <c r="B39" s="2">
        <v>5.949193E-05</v>
      </c>
      <c r="C39" s="2">
        <v>-0.0001241926</v>
      </c>
      <c r="D39" s="2">
        <v>-3.711804E-05</v>
      </c>
      <c r="E39" s="2">
        <v>-1.822397E-05</v>
      </c>
      <c r="F39" s="2">
        <v>0.0002591284</v>
      </c>
      <c r="G39" s="2">
        <v>0.001046925</v>
      </c>
    </row>
    <row r="40" spans="2:5" ht="12.75" thickBot="1">
      <c r="B40" s="7" t="s">
        <v>46</v>
      </c>
      <c r="C40" s="8">
        <v>-0.003746</v>
      </c>
      <c r="D40" s="18" t="s">
        <v>47</v>
      </c>
      <c r="E40" s="9">
        <v>3.117573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0.002257</v>
      </c>
      <c r="C4">
        <v>0.003748</v>
      </c>
      <c r="D4">
        <v>0.003744</v>
      </c>
      <c r="E4">
        <v>0.003746</v>
      </c>
      <c r="F4">
        <v>0.002079</v>
      </c>
      <c r="G4">
        <v>0.011679</v>
      </c>
    </row>
    <row r="5" spans="1:7" ht="12.75">
      <c r="A5" t="s">
        <v>13</v>
      </c>
      <c r="B5">
        <v>-1.248227</v>
      </c>
      <c r="C5">
        <v>0.1669</v>
      </c>
      <c r="D5">
        <v>-0.693388</v>
      </c>
      <c r="E5">
        <v>0.711273</v>
      </c>
      <c r="F5">
        <v>0.962347</v>
      </c>
      <c r="G5">
        <v>4.865994</v>
      </c>
    </row>
    <row r="6" spans="1:7" ht="12.75">
      <c r="A6" t="s">
        <v>14</v>
      </c>
      <c r="B6" s="49">
        <v>-32.16412</v>
      </c>
      <c r="C6" s="49">
        <v>35.52152</v>
      </c>
      <c r="D6" s="49">
        <v>-10.28295</v>
      </c>
      <c r="E6" s="49">
        <v>50.77509</v>
      </c>
      <c r="F6" s="49">
        <v>-102.0752</v>
      </c>
      <c r="G6" s="49">
        <v>0.00755767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1.647213</v>
      </c>
      <c r="C8" s="49">
        <v>0.6538276</v>
      </c>
      <c r="D8" s="49">
        <v>-1.076276</v>
      </c>
      <c r="E8" s="49">
        <v>-0.2809859</v>
      </c>
      <c r="F8" s="49">
        <v>-4.308281</v>
      </c>
      <c r="G8" s="49">
        <v>-0.5052693</v>
      </c>
    </row>
    <row r="9" spans="1:7" ht="12.75">
      <c r="A9" t="s">
        <v>17</v>
      </c>
      <c r="B9" s="49">
        <v>0.0397114</v>
      </c>
      <c r="C9" s="49">
        <v>0.5918069</v>
      </c>
      <c r="D9" s="49">
        <v>0.2771799</v>
      </c>
      <c r="E9" s="49">
        <v>0.3824224</v>
      </c>
      <c r="F9" s="49">
        <v>-1.482161</v>
      </c>
      <c r="G9" s="49">
        <v>0.109062</v>
      </c>
    </row>
    <row r="10" spans="1:7" ht="12.75">
      <c r="A10" t="s">
        <v>18</v>
      </c>
      <c r="B10" s="49">
        <v>0.05791295</v>
      </c>
      <c r="C10" s="49">
        <v>0.4464133</v>
      </c>
      <c r="D10" s="49">
        <v>0.3431061</v>
      </c>
      <c r="E10" s="49">
        <v>0.1384914</v>
      </c>
      <c r="F10" s="49">
        <v>-0.859052</v>
      </c>
      <c r="G10" s="49">
        <v>0.1169967</v>
      </c>
    </row>
    <row r="11" spans="1:7" ht="12.75">
      <c r="A11" t="s">
        <v>19</v>
      </c>
      <c r="B11" s="49">
        <v>2.955218</v>
      </c>
      <c r="C11" s="49">
        <v>1.593981</v>
      </c>
      <c r="D11" s="49">
        <v>1.733974</v>
      </c>
      <c r="E11" s="49">
        <v>1.178258</v>
      </c>
      <c r="F11" s="49">
        <v>13.51379</v>
      </c>
      <c r="G11" s="49">
        <v>3.315595</v>
      </c>
    </row>
    <row r="12" spans="1:7" ht="12.75">
      <c r="A12" t="s">
        <v>20</v>
      </c>
      <c r="B12" s="49">
        <v>0.01282501</v>
      </c>
      <c r="C12" s="49">
        <v>0.2004595</v>
      </c>
      <c r="D12" s="49">
        <v>-0.292981</v>
      </c>
      <c r="E12" s="49">
        <v>-0.409971</v>
      </c>
      <c r="F12" s="49">
        <v>-0.3515867</v>
      </c>
      <c r="G12" s="49">
        <v>-0.165891</v>
      </c>
    </row>
    <row r="13" spans="1:7" ht="12.75">
      <c r="A13" t="s">
        <v>21</v>
      </c>
      <c r="B13" s="49">
        <v>0.0772312</v>
      </c>
      <c r="C13" s="49">
        <v>0.02959106</v>
      </c>
      <c r="D13" s="49">
        <v>-0.148837</v>
      </c>
      <c r="E13" s="49">
        <v>0.04805436</v>
      </c>
      <c r="F13" s="49">
        <v>0.1031911</v>
      </c>
      <c r="G13" s="49">
        <v>0.007875078</v>
      </c>
    </row>
    <row r="14" spans="1:7" ht="12.75">
      <c r="A14" t="s">
        <v>22</v>
      </c>
      <c r="B14" s="49">
        <v>0.04613505</v>
      </c>
      <c r="C14" s="49">
        <v>0.06315885</v>
      </c>
      <c r="D14" s="49">
        <v>0.01161639</v>
      </c>
      <c r="E14" s="49">
        <v>0.1003628</v>
      </c>
      <c r="F14" s="49">
        <v>0.118449</v>
      </c>
      <c r="G14" s="49">
        <v>0.06462534</v>
      </c>
    </row>
    <row r="15" spans="1:7" ht="12.75">
      <c r="A15" t="s">
        <v>23</v>
      </c>
      <c r="B15" s="49">
        <v>-0.2496221</v>
      </c>
      <c r="C15" s="49">
        <v>-0.05350884</v>
      </c>
      <c r="D15" s="49">
        <v>-0.09437654</v>
      </c>
      <c r="E15" s="49">
        <v>-0.1610209</v>
      </c>
      <c r="F15" s="49">
        <v>-0.355891</v>
      </c>
      <c r="G15" s="49">
        <v>-0.1579683</v>
      </c>
    </row>
    <row r="16" spans="1:7" ht="12.75">
      <c r="A16" t="s">
        <v>24</v>
      </c>
      <c r="B16" s="49">
        <v>-0.01856589</v>
      </c>
      <c r="C16" s="49">
        <v>-0.01179235</v>
      </c>
      <c r="D16" s="49">
        <v>-0.02506501</v>
      </c>
      <c r="E16" s="49">
        <v>-0.07800819</v>
      </c>
      <c r="F16" s="49">
        <v>-0.0423952</v>
      </c>
      <c r="G16" s="49">
        <v>-0.0359807</v>
      </c>
    </row>
    <row r="17" spans="1:7" ht="12.75">
      <c r="A17" t="s">
        <v>25</v>
      </c>
      <c r="B17" s="49">
        <v>-0.01464733</v>
      </c>
      <c r="C17" s="49">
        <v>-0.03210516</v>
      </c>
      <c r="D17" s="49">
        <v>-0.03767347</v>
      </c>
      <c r="E17" s="49">
        <v>-0.03085369</v>
      </c>
      <c r="F17" s="49">
        <v>-0.03256576</v>
      </c>
      <c r="G17" s="49">
        <v>-0.03067381</v>
      </c>
    </row>
    <row r="18" spans="1:7" ht="12.75">
      <c r="A18" t="s">
        <v>26</v>
      </c>
      <c r="B18" s="49">
        <v>0.05679152</v>
      </c>
      <c r="C18" s="49">
        <v>0.02915805</v>
      </c>
      <c r="D18" s="49">
        <v>0.03486516</v>
      </c>
      <c r="E18" s="49">
        <v>0.03103824</v>
      </c>
      <c r="F18" s="49">
        <v>0.01236177</v>
      </c>
      <c r="G18" s="49">
        <v>0.03273504</v>
      </c>
    </row>
    <row r="19" spans="1:7" ht="12.75">
      <c r="A19" t="s">
        <v>27</v>
      </c>
      <c r="B19" s="49">
        <v>-0.1943788</v>
      </c>
      <c r="C19" s="49">
        <v>-0.1794937</v>
      </c>
      <c r="D19" s="49">
        <v>-0.1885769</v>
      </c>
      <c r="E19" s="49">
        <v>-0.172452</v>
      </c>
      <c r="F19" s="49">
        <v>-0.1240743</v>
      </c>
      <c r="G19" s="49">
        <v>-0.1747437</v>
      </c>
    </row>
    <row r="20" spans="1:7" ht="12.75">
      <c r="A20" t="s">
        <v>28</v>
      </c>
      <c r="B20" s="49">
        <v>-0.004887803</v>
      </c>
      <c r="C20" s="49">
        <v>-0.008117213</v>
      </c>
      <c r="D20" s="49">
        <v>-0.004692339</v>
      </c>
      <c r="E20" s="49">
        <v>-0.008214122</v>
      </c>
      <c r="F20" s="49">
        <v>-0.00452103</v>
      </c>
      <c r="G20" s="49">
        <v>-0.006369554</v>
      </c>
    </row>
    <row r="21" spans="1:7" ht="12.75">
      <c r="A21" t="s">
        <v>29</v>
      </c>
      <c r="B21" s="49">
        <v>-34.91518</v>
      </c>
      <c r="C21" s="49">
        <v>73.06634</v>
      </c>
      <c r="D21" s="49">
        <v>21.84844</v>
      </c>
      <c r="E21" s="49">
        <v>10.79223</v>
      </c>
      <c r="F21" s="49">
        <v>-152.6255</v>
      </c>
      <c r="G21" s="49">
        <v>0.005266018</v>
      </c>
    </row>
    <row r="22" spans="1:7" ht="12.75">
      <c r="A22" t="s">
        <v>30</v>
      </c>
      <c r="B22" s="49">
        <v>-24.9646</v>
      </c>
      <c r="C22" s="49">
        <v>3.337999</v>
      </c>
      <c r="D22" s="49">
        <v>-13.86777</v>
      </c>
      <c r="E22" s="49">
        <v>14.22548</v>
      </c>
      <c r="F22" s="49">
        <v>19.24695</v>
      </c>
      <c r="G22" s="49">
        <v>0</v>
      </c>
    </row>
    <row r="23" spans="1:7" ht="12.75">
      <c r="A23" t="s">
        <v>31</v>
      </c>
      <c r="B23" s="49">
        <v>0.09243865</v>
      </c>
      <c r="C23" s="49">
        <v>-2.234071</v>
      </c>
      <c r="D23" s="49">
        <v>-0.03460714</v>
      </c>
      <c r="E23" s="49">
        <v>1.507994</v>
      </c>
      <c r="F23" s="49">
        <v>10.59908</v>
      </c>
      <c r="G23" s="49">
        <v>1.244627</v>
      </c>
    </row>
    <row r="24" spans="1:7" ht="12.75">
      <c r="A24" t="s">
        <v>32</v>
      </c>
      <c r="B24" s="49">
        <v>0.4069928</v>
      </c>
      <c r="C24" s="49">
        <v>-1.536917</v>
      </c>
      <c r="D24" s="49">
        <v>-0.9647609</v>
      </c>
      <c r="E24" s="49">
        <v>-2.417644</v>
      </c>
      <c r="F24" s="49">
        <v>-2.354755</v>
      </c>
      <c r="G24" s="49">
        <v>-1.43866</v>
      </c>
    </row>
    <row r="25" spans="1:7" ht="12.75">
      <c r="A25" t="s">
        <v>33</v>
      </c>
      <c r="B25" s="49">
        <v>-0.2036061</v>
      </c>
      <c r="C25" s="49">
        <v>0.3844911</v>
      </c>
      <c r="D25" s="49">
        <v>-0.1934534</v>
      </c>
      <c r="E25" s="49">
        <v>-0.1470795</v>
      </c>
      <c r="F25" s="49">
        <v>-1.317018</v>
      </c>
      <c r="G25" s="49">
        <v>-0.194618</v>
      </c>
    </row>
    <row r="26" spans="1:7" ht="12.75">
      <c r="A26" t="s">
        <v>34</v>
      </c>
      <c r="B26" s="49">
        <v>-0.3557157</v>
      </c>
      <c r="C26" s="49">
        <v>0.03473604</v>
      </c>
      <c r="D26" s="49">
        <v>-0.3096229</v>
      </c>
      <c r="E26" s="49">
        <v>0.3064649</v>
      </c>
      <c r="F26" s="49">
        <v>1.331123</v>
      </c>
      <c r="G26" s="49">
        <v>0.1338897</v>
      </c>
    </row>
    <row r="27" spans="1:7" ht="12.75">
      <c r="A27" t="s">
        <v>35</v>
      </c>
      <c r="B27" s="49">
        <v>0.0257739</v>
      </c>
      <c r="C27" s="49">
        <v>-0.1931739</v>
      </c>
      <c r="D27" s="49">
        <v>0.294807</v>
      </c>
      <c r="E27" s="49">
        <v>0.4938783</v>
      </c>
      <c r="F27" s="49">
        <v>0.5691421</v>
      </c>
      <c r="G27" s="49">
        <v>0.2228727</v>
      </c>
    </row>
    <row r="28" spans="1:7" ht="12.75">
      <c r="A28" t="s">
        <v>36</v>
      </c>
      <c r="B28" s="49">
        <v>0.1280375</v>
      </c>
      <c r="C28" s="49">
        <v>-0.3087851</v>
      </c>
      <c r="D28" s="49">
        <v>-0.2279998</v>
      </c>
      <c r="E28" s="49">
        <v>-0.3165727</v>
      </c>
      <c r="F28" s="49">
        <v>-0.3283747</v>
      </c>
      <c r="G28" s="49">
        <v>-0.2305478</v>
      </c>
    </row>
    <row r="29" spans="1:7" ht="12.75">
      <c r="A29" t="s">
        <v>37</v>
      </c>
      <c r="B29" s="49">
        <v>0.004910166</v>
      </c>
      <c r="C29" s="49">
        <v>0.1149234</v>
      </c>
      <c r="D29" s="49">
        <v>0.03405707</v>
      </c>
      <c r="E29" s="49">
        <v>-0.03333571</v>
      </c>
      <c r="F29" s="49">
        <v>0.08224582</v>
      </c>
      <c r="G29" s="49">
        <v>0.03951798</v>
      </c>
    </row>
    <row r="30" spans="1:7" ht="12.75">
      <c r="A30" t="s">
        <v>38</v>
      </c>
      <c r="B30" s="49">
        <v>0.1137402</v>
      </c>
      <c r="C30" s="49">
        <v>0.03216254</v>
      </c>
      <c r="D30" s="49">
        <v>-0.09083592</v>
      </c>
      <c r="E30" s="49">
        <v>-0.1613747</v>
      </c>
      <c r="F30" s="49">
        <v>0.1359558</v>
      </c>
      <c r="G30" s="49">
        <v>-0.01830491</v>
      </c>
    </row>
    <row r="31" spans="1:7" ht="12.75">
      <c r="A31" t="s">
        <v>39</v>
      </c>
      <c r="B31" s="49">
        <v>0.01614561</v>
      </c>
      <c r="C31" s="49">
        <v>0.03561019</v>
      </c>
      <c r="D31" s="49">
        <v>0.04339073</v>
      </c>
      <c r="E31" s="49">
        <v>0.04637197</v>
      </c>
      <c r="F31" s="49">
        <v>0.02441601</v>
      </c>
      <c r="G31" s="49">
        <v>0.03575191</v>
      </c>
    </row>
    <row r="32" spans="1:7" ht="12.75">
      <c r="A32" t="s">
        <v>40</v>
      </c>
      <c r="B32" s="49">
        <v>0.04937848</v>
      </c>
      <c r="C32" s="49">
        <v>-0.02261954</v>
      </c>
      <c r="D32" s="49">
        <v>-0.0237858</v>
      </c>
      <c r="E32" s="49">
        <v>-0.008534299</v>
      </c>
      <c r="F32" s="49">
        <v>-0.002838817</v>
      </c>
      <c r="G32" s="49">
        <v>-0.006441222</v>
      </c>
    </row>
    <row r="33" spans="1:7" ht="12.75">
      <c r="A33" t="s">
        <v>41</v>
      </c>
      <c r="B33" s="49">
        <v>0.1204133</v>
      </c>
      <c r="C33" s="49">
        <v>0.07935896</v>
      </c>
      <c r="D33" s="49">
        <v>0.1100136</v>
      </c>
      <c r="E33" s="49">
        <v>0.1074542</v>
      </c>
      <c r="F33" s="49">
        <v>0.09574791</v>
      </c>
      <c r="G33" s="49">
        <v>0.1016273</v>
      </c>
    </row>
    <row r="34" spans="1:7" ht="12.75">
      <c r="A34" t="s">
        <v>42</v>
      </c>
      <c r="B34" s="49">
        <v>0.0007478467</v>
      </c>
      <c r="C34" s="49">
        <v>-0.002608054</v>
      </c>
      <c r="D34" s="49">
        <v>-0.005614009</v>
      </c>
      <c r="E34" s="49">
        <v>-0.01361622</v>
      </c>
      <c r="F34" s="49">
        <v>-0.04460291</v>
      </c>
      <c r="G34" s="49">
        <v>-0.01111607</v>
      </c>
    </row>
    <row r="35" spans="1:7" ht="12.75">
      <c r="A35" t="s">
        <v>43</v>
      </c>
      <c r="B35" s="49">
        <v>0.004188141</v>
      </c>
      <c r="C35" s="49">
        <v>0.007345508</v>
      </c>
      <c r="D35" s="49">
        <v>-0.001939493</v>
      </c>
      <c r="E35" s="49">
        <v>-0.001537657</v>
      </c>
      <c r="F35" s="49">
        <v>0.009944513</v>
      </c>
      <c r="G35" s="49">
        <v>0.002864834</v>
      </c>
    </row>
    <row r="36" spans="1:6" ht="12.75">
      <c r="A36" t="s">
        <v>44</v>
      </c>
      <c r="B36" s="49">
        <v>21.66443</v>
      </c>
      <c r="C36" s="49">
        <v>21.66748</v>
      </c>
      <c r="D36" s="49">
        <v>21.68274</v>
      </c>
      <c r="E36" s="49">
        <v>21.68884</v>
      </c>
      <c r="F36" s="49">
        <v>21.7041</v>
      </c>
    </row>
    <row r="37" spans="1:6" ht="12.75">
      <c r="A37" t="s">
        <v>45</v>
      </c>
      <c r="B37" s="49">
        <v>0.2746582</v>
      </c>
      <c r="C37" s="49">
        <v>0.1368205</v>
      </c>
      <c r="D37" s="49">
        <v>0.09460449</v>
      </c>
      <c r="E37" s="49">
        <v>0.06306966</v>
      </c>
      <c r="F37" s="49">
        <v>0.04628499</v>
      </c>
    </row>
    <row r="38" spans="1:7" ht="12.75">
      <c r="A38" t="s">
        <v>54</v>
      </c>
      <c r="B38" s="49">
        <v>5.453048E-05</v>
      </c>
      <c r="C38" s="49">
        <v>-6.042804E-05</v>
      </c>
      <c r="D38" s="49">
        <v>1.753249E-05</v>
      </c>
      <c r="E38" s="49">
        <v>-8.634358E-05</v>
      </c>
      <c r="F38" s="49">
        <v>0.0001740265</v>
      </c>
      <c r="G38" s="49">
        <v>0.000378721</v>
      </c>
    </row>
    <row r="39" spans="1:7" ht="12.75">
      <c r="A39" t="s">
        <v>55</v>
      </c>
      <c r="B39" s="49">
        <v>5.949193E-05</v>
      </c>
      <c r="C39" s="49">
        <v>-0.0001241926</v>
      </c>
      <c r="D39" s="49">
        <v>-3.711804E-05</v>
      </c>
      <c r="E39" s="49">
        <v>-1.822397E-05</v>
      </c>
      <c r="F39" s="49">
        <v>0.0002591284</v>
      </c>
      <c r="G39" s="49">
        <v>0.001046925</v>
      </c>
    </row>
    <row r="40" spans="2:5" ht="12.75">
      <c r="B40" t="s">
        <v>46</v>
      </c>
      <c r="C40">
        <v>-0.003746</v>
      </c>
      <c r="D40" t="s">
        <v>47</v>
      </c>
      <c r="E40">
        <v>3.117573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57</v>
      </c>
      <c r="B50">
        <f>-0.017/(B7*B7+B22*B22)*(B21*B22+B6*B7)</f>
        <v>5.453048475352975E-05</v>
      </c>
      <c r="C50">
        <f>-0.017/(C7*C7+C22*C22)*(C21*C22+C6*C7)</f>
        <v>-6.042803947983956E-05</v>
      </c>
      <c r="D50">
        <f>-0.017/(D7*D7+D22*D22)*(D21*D22+D6*D7)</f>
        <v>1.7532489436317485E-05</v>
      </c>
      <c r="E50">
        <f>-0.017/(E7*E7+E22*E22)*(E21*E22+E6*E7)</f>
        <v>-8.634357746228354E-05</v>
      </c>
      <c r="F50">
        <f>-0.017/(F7*F7+F22*F22)*(F21*F22+F6*F7)</f>
        <v>0.00017402658313950563</v>
      </c>
      <c r="G50">
        <f>(B50*B$4+C50*C$4+D50*D$4+E50*E$4+F50*F$4)/SUM(B$4:F$4)</f>
        <v>3.794001163276554E-08</v>
      </c>
    </row>
    <row r="51" spans="1:7" ht="12.75">
      <c r="A51" t="s">
        <v>58</v>
      </c>
      <c r="B51">
        <f>-0.017/(B7*B7+B22*B22)*(B21*B7-B6*B22)</f>
        <v>5.94919391739678E-05</v>
      </c>
      <c r="C51">
        <f>-0.017/(C7*C7+C22*C22)*(C21*C7-C6*C22)</f>
        <v>-0.00012419260712646447</v>
      </c>
      <c r="D51">
        <f>-0.017/(D7*D7+D22*D22)*(D21*D7-D6*D22)</f>
        <v>-3.711803434689697E-05</v>
      </c>
      <c r="E51">
        <f>-0.017/(E7*E7+E22*E22)*(E21*E7-E6*E22)</f>
        <v>-1.8223963116568185E-05</v>
      </c>
      <c r="F51">
        <f>-0.017/(F7*F7+F22*F22)*(F21*F7-F6*F22)</f>
        <v>0.0002591284019055643</v>
      </c>
      <c r="G51">
        <f>(B51*B$4+C51*C$4+D51*D$4+E51*E$4+F51*F$4)/SUM(B$4:F$4)</f>
        <v>1.865136367522406E-08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10000.009920466922</v>
      </c>
      <c r="C62">
        <f>C7+(2/0.017)*(C8*C50-C23*C51)</f>
        <v>9999.962710044469</v>
      </c>
      <c r="D62">
        <f>D7+(2/0.017)*(D8*D50-D23*D51)</f>
        <v>9999.997628900399</v>
      </c>
      <c r="E62">
        <f>E7+(2/0.017)*(E8*E50-E23*E51)</f>
        <v>10000.006087406455</v>
      </c>
      <c r="F62">
        <f>F7+(2/0.017)*(F8*F50-F23*F51)</f>
        <v>9999.588673166623</v>
      </c>
    </row>
    <row r="63" spans="1:6" ht="12.75">
      <c r="A63" t="s">
        <v>66</v>
      </c>
      <c r="B63">
        <f>B8+(3/0.017)*(B9*B50-B24*B51)</f>
        <v>1.6433222984100704</v>
      </c>
      <c r="C63">
        <f>C8+(3/0.017)*(C9*C50-C24*C51)</f>
        <v>0.6138331070791836</v>
      </c>
      <c r="D63">
        <f>D8+(3/0.017)*(D9*D50-D24*D51)</f>
        <v>-1.081737830803653</v>
      </c>
      <c r="E63">
        <f>E8+(3/0.017)*(E9*E50-E24*E51)</f>
        <v>-0.2945880364475361</v>
      </c>
      <c r="F63">
        <f>F8+(3/0.017)*(F9*F50-F24*F51)</f>
        <v>-4.246119502552381</v>
      </c>
    </row>
    <row r="64" spans="1:6" ht="12.75">
      <c r="A64" t="s">
        <v>67</v>
      </c>
      <c r="B64">
        <f>B9+(4/0.017)*(B10*B50-B25*B51)</f>
        <v>0.043304563047919</v>
      </c>
      <c r="C64">
        <f>C9+(4/0.017)*(C10*C50-C25*C51)</f>
        <v>0.5966951521433405</v>
      </c>
      <c r="D64">
        <f>D9+(4/0.017)*(D10*D50-D25*D51)</f>
        <v>0.27690575744189694</v>
      </c>
      <c r="E64">
        <f>E9+(4/0.017)*(E10*E50-E25*E51)</f>
        <v>0.3789781142807145</v>
      </c>
      <c r="F64">
        <f>F9+(4/0.017)*(F10*F50-F25*F51)</f>
        <v>-1.4370365563948932</v>
      </c>
    </row>
    <row r="65" spans="1:6" ht="12.75">
      <c r="A65" t="s">
        <v>68</v>
      </c>
      <c r="B65">
        <f>B10+(5/0.017)*(B11*B50-B26*B51)</f>
        <v>0.11153403437646531</v>
      </c>
      <c r="C65">
        <f>C10+(5/0.017)*(C11*C50-C26*C51)</f>
        <v>0.41935236252080443</v>
      </c>
      <c r="D65">
        <f>D10+(5/0.017)*(D11*D50-D26*D51)</f>
        <v>0.34866736100031276</v>
      </c>
      <c r="E65">
        <f>E10+(5/0.017)*(E11*E50-E26*E51)</f>
        <v>0.11021198651193159</v>
      </c>
      <c r="F65">
        <f>F10+(5/0.017)*(F11*F50-F26*F51)</f>
        <v>-0.2688087872838002</v>
      </c>
    </row>
    <row r="66" spans="1:6" ht="12.75">
      <c r="A66" t="s">
        <v>69</v>
      </c>
      <c r="B66">
        <f>B11+(6/0.017)*(B12*B50-B27*B51)</f>
        <v>2.954923652254539</v>
      </c>
      <c r="C66">
        <f>C11+(6/0.017)*(C12*C50-C27*C51)</f>
        <v>1.5812383606412133</v>
      </c>
      <c r="D66">
        <f>D11+(6/0.017)*(D12*D50-D27*D51)</f>
        <v>1.736023165904999</v>
      </c>
      <c r="E66">
        <f>E11+(6/0.017)*(E12*E50-E27*E51)</f>
        <v>1.1939281586067283</v>
      </c>
      <c r="F66">
        <f>F11+(6/0.017)*(F12*F50-F27*F51)</f>
        <v>13.440143065326422</v>
      </c>
    </row>
    <row r="67" spans="1:6" ht="12.75">
      <c r="A67" t="s">
        <v>70</v>
      </c>
      <c r="B67">
        <f>B12+(7/0.017)*(B13*B50-B28*B51)</f>
        <v>0.011422644663809961</v>
      </c>
      <c r="C67">
        <f>C12+(7/0.017)*(C13*C50-C28*C51)</f>
        <v>0.1839325179724027</v>
      </c>
      <c r="D67">
        <f>D12+(7/0.017)*(D13*D50-D28*D51)</f>
        <v>-0.2975402183978842</v>
      </c>
      <c r="E67">
        <f>E12+(7/0.017)*(E13*E50-E28*E51)</f>
        <v>-0.4140550448202947</v>
      </c>
      <c r="F67">
        <f>F12+(7/0.017)*(F13*F50-F28*F51)</f>
        <v>-0.3091546740903304</v>
      </c>
    </row>
    <row r="68" spans="1:6" ht="12.75">
      <c r="A68" t="s">
        <v>71</v>
      </c>
      <c r="B68">
        <f>B13+(8/0.017)*(B14*B50-B29*B51)</f>
        <v>0.07827762416170458</v>
      </c>
      <c r="C68">
        <f>C13+(8/0.017)*(C14*C50-C29*C51)</f>
        <v>0.03451156408684059</v>
      </c>
      <c r="D68">
        <f>D13+(8/0.017)*(D14*D50-D29*D51)</f>
        <v>-0.14814627259812807</v>
      </c>
      <c r="E68">
        <f>E13+(8/0.017)*(E14*E50-E29*E51)</f>
        <v>0.04369050496675939</v>
      </c>
      <c r="F68">
        <f>F13+(8/0.017)*(F14*F50-F29*F51)</f>
        <v>0.10286218086883699</v>
      </c>
    </row>
    <row r="69" spans="1:6" ht="12.75">
      <c r="A69" t="s">
        <v>72</v>
      </c>
      <c r="B69">
        <f>B14+(9/0.017)*(B15*B50-B30*B51)</f>
        <v>0.03534635867034935</v>
      </c>
      <c r="C69">
        <f>C14+(9/0.017)*(C15*C50-C30*C51)</f>
        <v>0.06698532387729686</v>
      </c>
      <c r="D69">
        <f>D14+(9/0.017)*(D15*D50-D30*D51)</f>
        <v>0.008955404211664493</v>
      </c>
      <c r="E69">
        <f>E14+(9/0.017)*(E15*E50-E30*E51)</f>
        <v>0.10616633563194378</v>
      </c>
      <c r="F69">
        <f>F14+(9/0.017)*(F15*F50-F30*F51)</f>
        <v>0.06700896853205596</v>
      </c>
    </row>
    <row r="70" spans="1:6" ht="12.75">
      <c r="A70" t="s">
        <v>73</v>
      </c>
      <c r="B70">
        <f>B15+(10/0.017)*(B16*B50-B31*B51)</f>
        <v>-0.2507826533115455</v>
      </c>
      <c r="C70">
        <f>C15+(10/0.017)*(C16*C50-C31*C51)</f>
        <v>-0.050488186513100684</v>
      </c>
      <c r="D70">
        <f>D15+(10/0.017)*(D16*D50-D31*D51)</f>
        <v>-0.09368764200974662</v>
      </c>
      <c r="E70">
        <f>E15+(10/0.017)*(E16*E50-E31*E51)</f>
        <v>-0.15656173101948226</v>
      </c>
      <c r="F70">
        <f>F15+(10/0.017)*(F16*F50-F31*F51)</f>
        <v>-0.3639526314410155</v>
      </c>
    </row>
    <row r="71" spans="1:6" ht="12.75">
      <c r="A71" t="s">
        <v>74</v>
      </c>
      <c r="B71">
        <f>B16+(11/0.017)*(B17*B50-B32*B51)</f>
        <v>-0.02098352663958747</v>
      </c>
      <c r="C71">
        <f>C16+(11/0.017)*(C17*C50-C32*C51)</f>
        <v>-0.012354726791456624</v>
      </c>
      <c r="D71">
        <f>D16+(11/0.017)*(D17*D50-D32*D51)</f>
        <v>-0.026063675318700075</v>
      </c>
      <c r="E71">
        <f>E16+(11/0.017)*(E17*E50-E32*E51)</f>
        <v>-0.07638504991497555</v>
      </c>
      <c r="F71">
        <f>F16+(11/0.017)*(F17*F50-F32*F51)</f>
        <v>-0.04558629341787748</v>
      </c>
    </row>
    <row r="72" spans="1:6" ht="12.75">
      <c r="A72" t="s">
        <v>75</v>
      </c>
      <c r="B72">
        <f>B17+(12/0.017)*(B18*B50-B33*B51)</f>
        <v>-0.017517978190950793</v>
      </c>
      <c r="C72">
        <f>C17+(12/0.017)*(C18*C50-C33*C51)</f>
        <v>-0.026391866580219053</v>
      </c>
      <c r="D72">
        <f>D17+(12/0.017)*(D18*D50-D33*D51)</f>
        <v>-0.03435952061212614</v>
      </c>
      <c r="E72">
        <f>E17+(12/0.017)*(E18*E50-E33*E51)</f>
        <v>-0.031363133272150075</v>
      </c>
      <c r="F72">
        <f>F17+(12/0.017)*(F18*F50-F33*F51)</f>
        <v>-0.04856086092431154</v>
      </c>
    </row>
    <row r="73" spans="1:6" ht="12.75">
      <c r="A73" t="s">
        <v>76</v>
      </c>
      <c r="B73">
        <f>B18+(13/0.017)*(B19*B50-B34*B51)</f>
        <v>0.04865194391043739</v>
      </c>
      <c r="C73">
        <f>C18+(13/0.017)*(C19*C50-C34*C51)</f>
        <v>0.03720470692556155</v>
      </c>
      <c r="D73">
        <f>D18+(13/0.017)*(D19*D50-D34*D51)</f>
        <v>0.03217752204006466</v>
      </c>
      <c r="E73">
        <f>E18+(13/0.017)*(E19*E50-E34*E51)</f>
        <v>0.042235049098997786</v>
      </c>
      <c r="F73">
        <f>F18+(13/0.017)*(F19*F50-F34*F51)</f>
        <v>0.004688446820867809</v>
      </c>
    </row>
    <row r="74" spans="1:6" ht="12.75">
      <c r="A74" t="s">
        <v>77</v>
      </c>
      <c r="B74">
        <f>B19+(14/0.017)*(B20*B50-B35*B51)</f>
        <v>-0.19480348991484192</v>
      </c>
      <c r="C74">
        <f>C19+(14/0.017)*(C20*C50-C35*C51)</f>
        <v>-0.17833848171791414</v>
      </c>
      <c r="D74">
        <f>D19+(14/0.017)*(D20*D50-D35*D51)</f>
        <v>-0.18870393645437303</v>
      </c>
      <c r="E74">
        <f>E19+(14/0.017)*(E20*E50-E35*E51)</f>
        <v>-0.17189099984433365</v>
      </c>
      <c r="F74">
        <f>F19+(14/0.017)*(F20*F50-F35*F51)</f>
        <v>-0.12684439366495673</v>
      </c>
    </row>
    <row r="75" spans="1:6" ht="12.75">
      <c r="A75" t="s">
        <v>78</v>
      </c>
      <c r="B75" s="49">
        <f>B20</f>
        <v>-0.004887803</v>
      </c>
      <c r="C75" s="49">
        <f>C20</f>
        <v>-0.008117213</v>
      </c>
      <c r="D75" s="49">
        <f>D20</f>
        <v>-0.004692339</v>
      </c>
      <c r="E75" s="49">
        <f>E20</f>
        <v>-0.008214122</v>
      </c>
      <c r="F75" s="49">
        <f>F20</f>
        <v>-0.00452103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-24.952478044706233</v>
      </c>
      <c r="C82">
        <f>C22+(2/0.017)*(C8*C51+C23*C50)</f>
        <v>3.344328408980415</v>
      </c>
      <c r="D82">
        <f>D22+(2/0.017)*(D8*D51+D23*D50)</f>
        <v>-13.863141470562557</v>
      </c>
      <c r="E82">
        <f>E22+(2/0.017)*(E8*E51+E23*E50)</f>
        <v>14.210764127050142</v>
      </c>
      <c r="F82">
        <f>F22+(2/0.017)*(F8*F51+F23*F50)</f>
        <v>19.332611612509666</v>
      </c>
    </row>
    <row r="83" spans="1:6" ht="12.75">
      <c r="A83" t="s">
        <v>81</v>
      </c>
      <c r="B83">
        <f>B23+(3/0.017)*(B9*B51+B24*B50)</f>
        <v>0.0967720658003252</v>
      </c>
      <c r="C83">
        <f>C23+(3/0.017)*(C9*C51+C24*C50)</f>
        <v>-2.2306519107070346</v>
      </c>
      <c r="D83">
        <f>D23+(3/0.017)*(D9*D51+D24*D50)</f>
        <v>-0.0394076752946397</v>
      </c>
      <c r="E83">
        <f>E23+(3/0.017)*(E9*E51+E24*E50)</f>
        <v>1.5436020200490017</v>
      </c>
      <c r="F83">
        <f>F23+(3/0.017)*(F9*F51+F24*F50)</f>
        <v>10.45898706269222</v>
      </c>
    </row>
    <row r="84" spans="1:6" ht="12.75">
      <c r="A84" t="s">
        <v>82</v>
      </c>
      <c r="B84">
        <f>B24+(4/0.017)*(B10*B51+B25*B50)</f>
        <v>0.4051910622040022</v>
      </c>
      <c r="C84">
        <f>C24+(4/0.017)*(C10*C51+C25*C50)</f>
        <v>-1.5554288294007943</v>
      </c>
      <c r="D84">
        <f>D24+(4/0.017)*(D10*D51+D25*D50)</f>
        <v>-0.9685555220461999</v>
      </c>
      <c r="E84">
        <f>E24+(4/0.017)*(E10*E51+E25*E50)</f>
        <v>-2.4152497628151055</v>
      </c>
      <c r="F84">
        <f>F24+(4/0.017)*(F10*F51+F25*F50)</f>
        <v>-2.4610610975028244</v>
      </c>
    </row>
    <row r="85" spans="1:6" ht="12.75">
      <c r="A85" t="s">
        <v>83</v>
      </c>
      <c r="B85">
        <f>B25+(5/0.017)*(B11*B51+B26*B50)</f>
        <v>-0.15760189413341955</v>
      </c>
      <c r="C85">
        <f>C25+(5/0.017)*(C11*C51+C26*C50)</f>
        <v>0.325650015618664</v>
      </c>
      <c r="D85">
        <f>D25+(5/0.017)*(D11*D51+D26*D50)</f>
        <v>-0.21397991962121127</v>
      </c>
      <c r="E85">
        <f>E25+(5/0.017)*(E11*E51+E26*E50)</f>
        <v>-0.16117767828424187</v>
      </c>
      <c r="F85">
        <f>F25+(5/0.017)*(F11*F51+F26*F50)</f>
        <v>-0.21894223711299898</v>
      </c>
    </row>
    <row r="86" spans="1:6" ht="12.75">
      <c r="A86" t="s">
        <v>84</v>
      </c>
      <c r="B86">
        <f>B26+(6/0.017)*(B12*B51+B27*B50)</f>
        <v>-0.3549503654203008</v>
      </c>
      <c r="C86">
        <f>C26+(6/0.017)*(C12*C51+C27*C50)</f>
        <v>0.030069286633202498</v>
      </c>
      <c r="D86">
        <f>D26+(6/0.017)*(D12*D51+D27*D50)</f>
        <v>-0.30396046019967976</v>
      </c>
      <c r="E86">
        <f>E26+(6/0.017)*(E12*E51+E27*E50)</f>
        <v>0.2940512801634841</v>
      </c>
      <c r="F86">
        <f>F26+(6/0.017)*(F12*F51+F27*F50)</f>
        <v>1.3339252665699737</v>
      </c>
    </row>
    <row r="87" spans="1:6" ht="12.75">
      <c r="A87" t="s">
        <v>85</v>
      </c>
      <c r="B87">
        <f>B27+(7/0.017)*(B13*B51+B28*B50)</f>
        <v>0.030540727385914013</v>
      </c>
      <c r="C87">
        <f>C27+(7/0.017)*(C13*C51+C28*C50)</f>
        <v>-0.18700389933694977</v>
      </c>
      <c r="D87">
        <f>D27+(7/0.017)*(D13*D51+D28*D50)</f>
        <v>0.2954358193853968</v>
      </c>
      <c r="E87">
        <f>E27+(7/0.017)*(E13*E51+E28*E50)</f>
        <v>0.5047728852896851</v>
      </c>
      <c r="F87">
        <f>F27+(7/0.017)*(F13*F51+F28*F50)</f>
        <v>0.5566219073308187</v>
      </c>
    </row>
    <row r="88" spans="1:6" ht="12.75">
      <c r="A88" t="s">
        <v>86</v>
      </c>
      <c r="B88">
        <f>B28+(8/0.017)*(B14*B51+B29*B50)</f>
        <v>0.12945510815086506</v>
      </c>
      <c r="C88">
        <f>C28+(8/0.017)*(C14*C51+C29*C50)</f>
        <v>-0.3157443743515137</v>
      </c>
      <c r="D88">
        <f>D28+(8/0.017)*(D14*D51+D29*D50)</f>
        <v>-0.2279217163967059</v>
      </c>
      <c r="E88">
        <f>E28+(8/0.017)*(E14*E51+E29*E50)</f>
        <v>-0.31607890400321426</v>
      </c>
      <c r="F88">
        <f>F28+(8/0.017)*(F14*F51+F29*F50)</f>
        <v>-0.3071951898308617</v>
      </c>
    </row>
    <row r="89" spans="1:6" ht="12.75">
      <c r="A89" t="s">
        <v>87</v>
      </c>
      <c r="B89">
        <f>B29+(9/0.017)*(B15*B51+B30*B50)</f>
        <v>0.0003317100629745785</v>
      </c>
      <c r="C89">
        <f>C29+(9/0.017)*(C15*C51+C30*C50)</f>
        <v>0.11741263223312873</v>
      </c>
      <c r="D89">
        <f>D29+(9/0.017)*(D15*D51+D30*D50)</f>
        <v>0.03506850685934165</v>
      </c>
      <c r="E89">
        <f>E29+(9/0.017)*(E15*E51+E30*E50)</f>
        <v>-0.024405535254559147</v>
      </c>
      <c r="F89">
        <f>F29+(9/0.017)*(F15*F51+F30*F50)</f>
        <v>0.04594853266146019</v>
      </c>
    </row>
    <row r="90" spans="1:6" ht="12.75">
      <c r="A90" t="s">
        <v>88</v>
      </c>
      <c r="B90">
        <f>B30+(10/0.017)*(B16*B51+B31*B50)</f>
        <v>0.11360838067138286</v>
      </c>
      <c r="C90">
        <f>C30+(10/0.017)*(C16*C51+C31*C50)</f>
        <v>0.03175822748437834</v>
      </c>
      <c r="D90">
        <f>D30+(10/0.017)*(D16*D51+D31*D50)</f>
        <v>-0.08984114857797387</v>
      </c>
      <c r="E90">
        <f>E30+(10/0.017)*(E16*E51+E31*E50)</f>
        <v>-0.1628937020037785</v>
      </c>
      <c r="F90">
        <f>F30+(10/0.017)*(F16*F51+F31*F50)</f>
        <v>0.13199299668807835</v>
      </c>
    </row>
    <row r="91" spans="1:6" ht="12.75">
      <c r="A91" t="s">
        <v>89</v>
      </c>
      <c r="B91">
        <f>B31+(11/0.017)*(B17*B51+B32*B50)</f>
        <v>0.017324055778769755</v>
      </c>
      <c r="C91">
        <f>C31+(11/0.017)*(C17*C51+C32*C50)</f>
        <v>0.039074593398013474</v>
      </c>
      <c r="D91">
        <f>D31+(11/0.017)*(D17*D51+D32*D50)</f>
        <v>0.04402571526635981</v>
      </c>
      <c r="E91">
        <f>E31+(11/0.017)*(E17*E51+E32*E50)</f>
        <v>0.047212601915823</v>
      </c>
      <c r="F91">
        <f>F31+(11/0.017)*(F17*F51+F32*F50)</f>
        <v>0.018635999844035682</v>
      </c>
    </row>
    <row r="92" spans="1:6" ht="12.75">
      <c r="A92" t="s">
        <v>90</v>
      </c>
      <c r="B92">
        <f>B32+(12/0.017)*(B18*B51+B33*B50)</f>
        <v>0.056398362310500744</v>
      </c>
      <c r="C92">
        <f>C32+(12/0.017)*(C18*C51+C33*C50)</f>
        <v>-0.028560754552599633</v>
      </c>
      <c r="D92">
        <f>D32+(12/0.017)*(D18*D51+D33*D50)</f>
        <v>-0.02333778630108621</v>
      </c>
      <c r="E92">
        <f>E32+(12/0.017)*(E18*E51+E33*E50)</f>
        <v>-0.015482736493395929</v>
      </c>
      <c r="F92">
        <f>F32+(12/0.017)*(F18*F51+F33*F50)</f>
        <v>0.011184218758733919</v>
      </c>
    </row>
    <row r="93" spans="1:6" ht="12.75">
      <c r="A93" t="s">
        <v>91</v>
      </c>
      <c r="B93">
        <f>B33+(13/0.017)*(B19*B51+B34*B50)</f>
        <v>0.11160144782693678</v>
      </c>
      <c r="C93">
        <f>C33+(13/0.017)*(C19*C51+C34*C50)</f>
        <v>0.09652614070741702</v>
      </c>
      <c r="D93">
        <f>D33+(13/0.017)*(D19*D51+D34*D50)</f>
        <v>0.11529097011003912</v>
      </c>
      <c r="E93">
        <f>E33+(13/0.017)*(E19*E51+E34*E50)</f>
        <v>0.11075653037870557</v>
      </c>
      <c r="F93">
        <f>F33+(13/0.017)*(F19*F51+F34*F50)</f>
        <v>0.06522599986322968</v>
      </c>
    </row>
    <row r="94" spans="1:6" ht="12.75">
      <c r="A94" t="s">
        <v>92</v>
      </c>
      <c r="B94">
        <f>B34+(14/0.017)*(B20*B51+B35*B50)</f>
        <v>0.0006964555660271257</v>
      </c>
      <c r="C94">
        <f>C34+(14/0.017)*(C20*C51+C35*C50)</f>
        <v>-0.002143399601937474</v>
      </c>
      <c r="D94">
        <f>D34+(14/0.017)*(D20*D51+D35*D50)</f>
        <v>-0.005498577962653552</v>
      </c>
      <c r="E94">
        <f>E34+(14/0.017)*(E20*E51+E35*E50)</f>
        <v>-0.013383605336638777</v>
      </c>
      <c r="F94">
        <f>F34+(14/0.017)*(F20*F51+F35*F50)</f>
        <v>-0.04414248924981589</v>
      </c>
    </row>
    <row r="95" spans="1:6" ht="12.75">
      <c r="A95" t="s">
        <v>93</v>
      </c>
      <c r="B95" s="49">
        <f>B35</f>
        <v>0.004188141</v>
      </c>
      <c r="C95" s="49">
        <f>C35</f>
        <v>0.007345508</v>
      </c>
      <c r="D95" s="49">
        <f>D35</f>
        <v>-0.001939493</v>
      </c>
      <c r="E95" s="49">
        <f>E35</f>
        <v>-0.001537657</v>
      </c>
      <c r="F95" s="49">
        <f>F35</f>
        <v>0.009944513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66</v>
      </c>
      <c r="B103">
        <f>B63*10000/B62</f>
        <v>1.6433206681592372</v>
      </c>
      <c r="C103">
        <f>C63*10000/C62</f>
        <v>0.6138353960686459</v>
      </c>
      <c r="D103">
        <f>D63*10000/D62</f>
        <v>-1.0817380872945277</v>
      </c>
      <c r="E103">
        <f>E63*10000/E62</f>
        <v>-0.29458785711993385</v>
      </c>
      <c r="F103">
        <f>F63*10000/F62</f>
        <v>-4.2462941640255885</v>
      </c>
      <c r="G103">
        <f>AVERAGE(C103:E103)</f>
        <v>-0.2541635161152719</v>
      </c>
      <c r="H103">
        <f>STDEV(C103:E103)</f>
        <v>0.8485092544458943</v>
      </c>
      <c r="I103">
        <f>(B103*B4+C103*C4+D103*D4+E103*E4+F103*F4)/SUM(B4:F4)</f>
        <v>-0.5118767989026903</v>
      </c>
      <c r="K103">
        <f>(LN(H103)+LN(H123))/2-LN(K114*K115^3)</f>
        <v>-3.6410039989974705</v>
      </c>
    </row>
    <row r="104" spans="1:11" ht="12.75">
      <c r="A104" t="s">
        <v>67</v>
      </c>
      <c r="B104">
        <f>B64*10000/B62</f>
        <v>0.04330452008781309</v>
      </c>
      <c r="C104">
        <f>C64*10000/C62</f>
        <v>0.5966973772252067</v>
      </c>
      <c r="D104">
        <f>D64*10000/D62</f>
        <v>0.2769058230990256</v>
      </c>
      <c r="E104">
        <f>E64*10000/E62</f>
        <v>0.37897788358147305</v>
      </c>
      <c r="F104">
        <f>F64*10000/F62</f>
        <v>-1.4370956679959308</v>
      </c>
      <c r="G104">
        <f>AVERAGE(C104:E104)</f>
        <v>0.4175270279685684</v>
      </c>
      <c r="H104">
        <f>STDEV(C104:E104)</f>
        <v>0.16334376915677698</v>
      </c>
      <c r="I104">
        <f>(B104*B4+C104*C4+D104*D4+E104*E4+F104*F4)/SUM(B4:F4)</f>
        <v>0.11575861894784119</v>
      </c>
      <c r="K104">
        <f>(LN(H104)+LN(H124))/2-LN(K114*K115^4)</f>
        <v>-4.352171811697618</v>
      </c>
    </row>
    <row r="105" spans="1:11" ht="12.75">
      <c r="A105" t="s">
        <v>68</v>
      </c>
      <c r="B105">
        <f>B65*10000/B62</f>
        <v>0.11153392372960519</v>
      </c>
      <c r="C105">
        <f>C65*10000/C62</f>
        <v>0.4193539262897307</v>
      </c>
      <c r="D105">
        <f>D65*10000/D62</f>
        <v>0.3486674436728364</v>
      </c>
      <c r="E105">
        <f>E65*10000/E62</f>
        <v>0.11021191942145661</v>
      </c>
      <c r="F105">
        <f>F65*10000/F62</f>
        <v>-0.2688198445653416</v>
      </c>
      <c r="G105">
        <f>AVERAGE(C105:E105)</f>
        <v>0.2927444297946746</v>
      </c>
      <c r="H105">
        <f>STDEV(C105:E105)</f>
        <v>0.16198065536831502</v>
      </c>
      <c r="I105">
        <f>(B105*B4+C105*C4+D105*D4+E105*E4+F105*F4)/SUM(B4:F4)</f>
        <v>0.19152811634802624</v>
      </c>
      <c r="K105">
        <f>(LN(H105)+LN(H125))/2-LN(K114*K115^5)</f>
        <v>-4.2122558349165145</v>
      </c>
    </row>
    <row r="106" spans="1:11" ht="12.75">
      <c r="A106" t="s">
        <v>69</v>
      </c>
      <c r="B106">
        <f>B66*10000/B62</f>
        <v>2.954920720835212</v>
      </c>
      <c r="C106">
        <f>C66*10000/C62</f>
        <v>1.5812442570940164</v>
      </c>
      <c r="D106">
        <f>D66*10000/D62</f>
        <v>1.7360235775334802</v>
      </c>
      <c r="E106">
        <f>E66*10000/E62</f>
        <v>1.193927431814573</v>
      </c>
      <c r="F106">
        <f>F66*10000/F62</f>
        <v>13.440695917215423</v>
      </c>
      <c r="G106">
        <f>AVERAGE(C106:E106)</f>
        <v>1.5037317554806897</v>
      </c>
      <c r="H106">
        <f>STDEV(C106:E106)</f>
        <v>0.2792368147837802</v>
      </c>
      <c r="I106">
        <f>(B106*B4+C106*C4+D106*D4+E106*E4+F106*F4)/SUM(B4:F4)</f>
        <v>3.3075055084286022</v>
      </c>
      <c r="K106">
        <f>(LN(H106)+LN(H126))/2-LN(K114*K115^6)</f>
        <v>-3.3449648057466606</v>
      </c>
    </row>
    <row r="107" spans="1:11" ht="12.75">
      <c r="A107" t="s">
        <v>70</v>
      </c>
      <c r="B107">
        <f>B67*10000/B62</f>
        <v>0.011422633332024349</v>
      </c>
      <c r="C107">
        <f>C67*10000/C62</f>
        <v>0.18393320385850198</v>
      </c>
      <c r="D107">
        <f>D67*10000/D62</f>
        <v>-0.2975402889476502</v>
      </c>
      <c r="E107">
        <f>E67*10000/E62</f>
        <v>-0.4140547927683129</v>
      </c>
      <c r="F107">
        <f>F67*10000/F62</f>
        <v>-0.3091673909747217</v>
      </c>
      <c r="G107">
        <f>AVERAGE(C107:E107)</f>
        <v>-0.1758872926191537</v>
      </c>
      <c r="H107">
        <f>STDEV(C107:E107)</f>
        <v>0.3170126175157919</v>
      </c>
      <c r="I107">
        <f>(B107*B4+C107*C4+D107*D4+E107*E4+F107*F4)/SUM(B4:F4)</f>
        <v>-0.16647210542407248</v>
      </c>
      <c r="K107">
        <f>(LN(H107)+LN(H127))/2-LN(K114*K115^7)</f>
        <v>-2.6058633307225927</v>
      </c>
    </row>
    <row r="108" spans="1:9" ht="12.75">
      <c r="A108" t="s">
        <v>71</v>
      </c>
      <c r="B108">
        <f>B68*10000/B62</f>
        <v>0.07827754650672349</v>
      </c>
      <c r="C108">
        <f>C68*10000/C62</f>
        <v>0.034511692780789506</v>
      </c>
      <c r="D108">
        <f>D68*10000/D62</f>
        <v>-0.14814630772509318</v>
      </c>
      <c r="E108">
        <f>E68*10000/E62</f>
        <v>0.04369047837058939</v>
      </c>
      <c r="F108">
        <f>F68*10000/F62</f>
        <v>0.10286641204038952</v>
      </c>
      <c r="G108">
        <f>AVERAGE(C108:E108)</f>
        <v>-0.023314712191238096</v>
      </c>
      <c r="H108">
        <f>STDEV(C108:E108)</f>
        <v>0.10820470395907875</v>
      </c>
      <c r="I108">
        <f>(B108*B4+C108*C4+D108*D4+E108*E4+F108*F4)/SUM(B4:F4)</f>
        <v>0.008275733497722024</v>
      </c>
    </row>
    <row r="109" spans="1:9" ht="12.75">
      <c r="A109" t="s">
        <v>72</v>
      </c>
      <c r="B109">
        <f>B69*10000/B62</f>
        <v>0.03534632360514593</v>
      </c>
      <c r="C109">
        <f>C69*10000/C62</f>
        <v>0.06698557366620318</v>
      </c>
      <c r="D109">
        <f>D69*10000/D62</f>
        <v>0.008955406335080532</v>
      </c>
      <c r="E109">
        <f>E69*10000/E62</f>
        <v>0.10616627100421944</v>
      </c>
      <c r="F109">
        <f>F69*10000/F62</f>
        <v>0.06701172490411636</v>
      </c>
      <c r="G109">
        <f>AVERAGE(C109:E109)</f>
        <v>0.06070241700183438</v>
      </c>
      <c r="H109">
        <f>STDEV(C109:E109)</f>
        <v>0.048909064555378294</v>
      </c>
      <c r="I109">
        <f>(B109*B4+C109*C4+D109*D4+E109*E4+F109*F4)/SUM(B4:F4)</f>
        <v>0.05787747855745148</v>
      </c>
    </row>
    <row r="110" spans="1:11" ht="12.75">
      <c r="A110" t="s">
        <v>73</v>
      </c>
      <c r="B110">
        <f>B70*10000/B62</f>
        <v>-0.2507824045236906</v>
      </c>
      <c r="C110">
        <f>C70*10000/C62</f>
        <v>-0.05048837478402574</v>
      </c>
      <c r="D110">
        <f>D70*10000/D62</f>
        <v>-0.09368766422402494</v>
      </c>
      <c r="E110">
        <f>E70*10000/E62</f>
        <v>-0.15656163571405107</v>
      </c>
      <c r="F110">
        <f>F70*10000/F62</f>
        <v>-0.36396760240515036</v>
      </c>
      <c r="G110">
        <f>AVERAGE(C110:E110)</f>
        <v>-0.10024589157403392</v>
      </c>
      <c r="H110">
        <f>STDEV(C110:E110)</f>
        <v>0.05333987186489212</v>
      </c>
      <c r="I110">
        <f>(B110*B4+C110*C4+D110*D4+E110*E4+F110*F4)/SUM(B4:F4)</f>
        <v>-0.15726091327471367</v>
      </c>
      <c r="K110">
        <f>EXP(AVERAGE(K103:K107))</f>
        <v>0.026483008073687322</v>
      </c>
    </row>
    <row r="111" spans="1:9" ht="12.75">
      <c r="A111" t="s">
        <v>74</v>
      </c>
      <c r="B111">
        <f>B71*10000/B62</f>
        <v>-0.020983505822969928</v>
      </c>
      <c r="C111">
        <f>C71*10000/C62</f>
        <v>-0.012354772862349686</v>
      </c>
      <c r="D111">
        <f>D71*10000/D62</f>
        <v>-0.026063681498658554</v>
      </c>
      <c r="E111">
        <f>E71*10000/E62</f>
        <v>-0.07638500341631926</v>
      </c>
      <c r="F111">
        <f>F71*10000/F62</f>
        <v>-0.04558816858157969</v>
      </c>
      <c r="G111">
        <f>AVERAGE(C111:E111)</f>
        <v>-0.038267819259109166</v>
      </c>
      <c r="H111">
        <f>STDEV(C111:E111)</f>
        <v>0.03371458645832197</v>
      </c>
      <c r="I111">
        <f>(B111*B4+C111*C4+D111*D4+E111*E4+F111*F4)/SUM(B4:F4)</f>
        <v>-0.03673840440093383</v>
      </c>
    </row>
    <row r="112" spans="1:9" ht="12.75">
      <c r="A112" t="s">
        <v>75</v>
      </c>
      <c r="B112">
        <f>B72*10000/B62</f>
        <v>-0.017517960812315714</v>
      </c>
      <c r="C112">
        <f>C72*10000/C62</f>
        <v>-0.026391964995739165</v>
      </c>
      <c r="D112">
        <f>D72*10000/D62</f>
        <v>-0.034359528759112634</v>
      </c>
      <c r="E112">
        <f>E72*10000/E62</f>
        <v>-0.03136311418014771</v>
      </c>
      <c r="F112">
        <f>F72*10000/F62</f>
        <v>-0.048562858444989934</v>
      </c>
      <c r="G112">
        <f>AVERAGE(C112:E112)</f>
        <v>-0.030704869311666504</v>
      </c>
      <c r="H112">
        <f>STDEV(C112:E112)</f>
        <v>0.004024361168063443</v>
      </c>
      <c r="I112">
        <f>(B112*B4+C112*C4+D112*D4+E112*E4+F112*F4)/SUM(B4:F4)</f>
        <v>-0.031176679495152945</v>
      </c>
    </row>
    <row r="113" spans="1:9" ht="12.75">
      <c r="A113" t="s">
        <v>76</v>
      </c>
      <c r="B113">
        <f>B73*10000/B62</f>
        <v>0.04865189564548524</v>
      </c>
      <c r="C113">
        <f>C73*10000/C62</f>
        <v>0.03720484566226558</v>
      </c>
      <c r="D113">
        <f>D73*10000/D62</f>
        <v>0.032177529669677435</v>
      </c>
      <c r="E113">
        <f>E73*10000/E62</f>
        <v>0.04223502338882239</v>
      </c>
      <c r="F113">
        <f>F73*10000/F62</f>
        <v>0.004688639677198936</v>
      </c>
      <c r="G113">
        <f>AVERAGE(C113:E113)</f>
        <v>0.03720579957358847</v>
      </c>
      <c r="H113">
        <f>STDEV(C113:E113)</f>
        <v>0.005028746927428356</v>
      </c>
      <c r="I113">
        <f>(B113*B4+C113*C4+D113*D4+E113*E4+F113*F4)/SUM(B4:F4)</f>
        <v>0.034524453615046184</v>
      </c>
    </row>
    <row r="114" spans="1:11" ht="12.75">
      <c r="A114" t="s">
        <v>77</v>
      </c>
      <c r="B114">
        <f>B74*10000/B62</f>
        <v>-0.19480329666087584</v>
      </c>
      <c r="C114">
        <f>C74*10000/C62</f>
        <v>-0.1783391467437993</v>
      </c>
      <c r="D114">
        <f>D74*10000/D62</f>
        <v>-0.18870398119796647</v>
      </c>
      <c r="E114">
        <f>E74*10000/E62</f>
        <v>-0.17189089520735915</v>
      </c>
      <c r="F114">
        <f>F74*10000/F62</f>
        <v>-0.12684961132985106</v>
      </c>
      <c r="G114">
        <f>AVERAGE(C114:E114)</f>
        <v>-0.17964467438304163</v>
      </c>
      <c r="H114">
        <f>STDEV(C114:E114)</f>
        <v>0.008482232426933215</v>
      </c>
      <c r="I114">
        <f>(B114*B4+C114*C4+D114*D4+E114*E4+F114*F4)/SUM(B4:F4)</f>
        <v>-0.1747924427614017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-0.0048877981510760116</v>
      </c>
      <c r="C115">
        <f>C75*10000/C62</f>
        <v>-0.008117243269164054</v>
      </c>
      <c r="D115">
        <f>D75*10000/D62</f>
        <v>-0.004692340112600577</v>
      </c>
      <c r="E115">
        <f>E75*10000/E62</f>
        <v>-0.008214116999733116</v>
      </c>
      <c r="F115">
        <f>F75*10000/F62</f>
        <v>-0.004521215969744785</v>
      </c>
      <c r="G115">
        <f>AVERAGE(C115:E115)</f>
        <v>-0.007007900127165915</v>
      </c>
      <c r="H115">
        <f>STDEV(C115:E115)</f>
        <v>0.0020059186837229903</v>
      </c>
      <c r="I115">
        <f>(B115*B4+C115*C4+D115*D4+E115*E4+F115*F4)/SUM(B4:F4)</f>
        <v>-0.006369140867052887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-24.952453290707485</v>
      </c>
      <c r="C122">
        <f>C82*10000/C62</f>
        <v>3.3443408800126844</v>
      </c>
      <c r="D122">
        <f>D82*10000/D62</f>
        <v>-13.863144757652256</v>
      </c>
      <c r="E122">
        <f>E82*10000/E62</f>
        <v>14.21075547638568</v>
      </c>
      <c r="F122">
        <f>F82*10000/F62</f>
        <v>19.333406847411357</v>
      </c>
      <c r="G122">
        <f>AVERAGE(C122:E122)</f>
        <v>1.2306505329153694</v>
      </c>
      <c r="H122">
        <f>STDEV(C122:E122)</f>
        <v>14.155802123166248</v>
      </c>
      <c r="I122">
        <f>(B122*B4+C122*C4+D122*D4+E122*E4+F122*F4)/SUM(B4:F4)</f>
        <v>-0.14505384494544252</v>
      </c>
    </row>
    <row r="123" spans="1:9" ht="12.75">
      <c r="A123" t="s">
        <v>81</v>
      </c>
      <c r="B123">
        <f>B83*10000/B62</f>
        <v>0.09677196979801266</v>
      </c>
      <c r="C123">
        <f>C83*10000/C62</f>
        <v>-2.2306602288291084</v>
      </c>
      <c r="D123">
        <f>D83*10000/D62</f>
        <v>-0.03940768463859423</v>
      </c>
      <c r="E123">
        <f>E83*10000/E62</f>
        <v>1.5436010803962836</v>
      </c>
      <c r="F123">
        <f>F83*10000/F62</f>
        <v>10.459417286591366</v>
      </c>
      <c r="G123">
        <f>AVERAGE(C123:E123)</f>
        <v>-0.24215561102380626</v>
      </c>
      <c r="H123">
        <f>STDEV(C123:E123)</f>
        <v>1.895281548693774</v>
      </c>
      <c r="I123">
        <f>(B123*B4+C123*C4+D123*D4+E123*E4+F123*F4)/SUM(B4:F4)</f>
        <v>1.2352520619547736</v>
      </c>
    </row>
    <row r="124" spans="1:9" ht="12.75">
      <c r="A124" t="s">
        <v>82</v>
      </c>
      <c r="B124">
        <f>B84*10000/B62</f>
        <v>0.40519066023594796</v>
      </c>
      <c r="C124">
        <f>C84*10000/C62</f>
        <v>-1.5554346296096113</v>
      </c>
      <c r="D124">
        <f>D84*10000/D62</f>
        <v>-0.9685557517004154</v>
      </c>
      <c r="E124">
        <f>E84*10000/E62</f>
        <v>-2.415248292555301</v>
      </c>
      <c r="F124">
        <f>F84*10000/F62</f>
        <v>-2.4611623317136573</v>
      </c>
      <c r="G124">
        <f>AVERAGE(C124:E124)</f>
        <v>-1.6464128912884426</v>
      </c>
      <c r="H124">
        <f>STDEV(C124:E124)</f>
        <v>0.727624635382055</v>
      </c>
      <c r="I124">
        <f>(B124*B4+C124*C4+D124*D4+E124*E4+F124*F4)/SUM(B4:F4)</f>
        <v>-1.4579300756090599</v>
      </c>
    </row>
    <row r="125" spans="1:9" ht="12.75">
      <c r="A125" t="s">
        <v>83</v>
      </c>
      <c r="B125">
        <f>B85*10000/B62</f>
        <v>-0.1576017377851369</v>
      </c>
      <c r="C125">
        <f>C85*10000/C62</f>
        <v>0.32565122997065243</v>
      </c>
      <c r="D125">
        <f>D85*10000/D62</f>
        <v>-0.21397997035799352</v>
      </c>
      <c r="E125">
        <f>E85*10000/E62</f>
        <v>-0.1611775801688977</v>
      </c>
      <c r="F125">
        <f>F85*10000/F62</f>
        <v>-0.21895124316515047</v>
      </c>
      <c r="G125">
        <f>AVERAGE(C125:E125)</f>
        <v>-0.01650210685207959</v>
      </c>
      <c r="H125">
        <f>STDEV(C125:E125)</f>
        <v>0.2974873149003463</v>
      </c>
      <c r="I125">
        <f>(B125*B4+C125*C4+D125*D4+E125*E4+F125*F4)/SUM(B4:F4)</f>
        <v>-0.06390639342008571</v>
      </c>
    </row>
    <row r="126" spans="1:9" ht="12.75">
      <c r="A126" t="s">
        <v>84</v>
      </c>
      <c r="B126">
        <f>B86*10000/B62</f>
        <v>-0.3549500132933142</v>
      </c>
      <c r="C126">
        <f>C86*10000/C62</f>
        <v>0.03006939876185677</v>
      </c>
      <c r="D126">
        <f>D86*10000/D62</f>
        <v>-0.30396053227174946</v>
      </c>
      <c r="E126">
        <f>E86*10000/E62</f>
        <v>0.29405110116262695</v>
      </c>
      <c r="F126">
        <f>F86*10000/F62</f>
        <v>1.3339801367525175</v>
      </c>
      <c r="G126">
        <f>AVERAGE(C126:E126)</f>
        <v>0.006719989217578086</v>
      </c>
      <c r="H126">
        <f>STDEV(C126:E126)</f>
        <v>0.29968879629586187</v>
      </c>
      <c r="I126">
        <f>(B126*B4+C126*C4+D126*D4+E126*E4+F126*F4)/SUM(B4:F4)</f>
        <v>0.1315275345444127</v>
      </c>
    </row>
    <row r="127" spans="1:9" ht="12.75">
      <c r="A127" t="s">
        <v>85</v>
      </c>
      <c r="B127">
        <f>B87*10000/B62</f>
        <v>0.030540697088116485</v>
      </c>
      <c r="C127">
        <f>C87*10000/C62</f>
        <v>-0.1870045966762592</v>
      </c>
      <c r="D127">
        <f>D87*10000/D62</f>
        <v>0.29543588943618876</v>
      </c>
      <c r="E127">
        <f>E87*10000/E62</f>
        <v>0.5047725780141001</v>
      </c>
      <c r="F127">
        <f>F87*10000/F62</f>
        <v>0.5566448036252578</v>
      </c>
      <c r="G127">
        <f>AVERAGE(C127:E127)</f>
        <v>0.2044012902580099</v>
      </c>
      <c r="H127">
        <f>STDEV(C127:E127)</f>
        <v>0.3547596207875028</v>
      </c>
      <c r="I127">
        <f>(B127*B4+C127*C4+D127*D4+E127*E4+F127*F4)/SUM(B4:F4)</f>
        <v>0.22616487215950173</v>
      </c>
    </row>
    <row r="128" spans="1:9" ht="12.75">
      <c r="A128" t="s">
        <v>86</v>
      </c>
      <c r="B128">
        <f>B88*10000/B62</f>
        <v>0.12945497972548065</v>
      </c>
      <c r="C128">
        <f>C88*10000/C62</f>
        <v>-0.3157455517652722</v>
      </c>
      <c r="D128">
        <f>D88*10000/D62</f>
        <v>-0.22792177043922776</v>
      </c>
      <c r="E128">
        <f>E88*10000/E62</f>
        <v>-0.31607871159325535</v>
      </c>
      <c r="F128">
        <f>F88*10000/F62</f>
        <v>-0.30720782611309205</v>
      </c>
      <c r="G128">
        <f>AVERAGE(C128:E128)</f>
        <v>-0.2865820112659185</v>
      </c>
      <c r="H128">
        <f>STDEV(C128:E128)</f>
        <v>0.05080153185930268</v>
      </c>
      <c r="I128">
        <f>(B128*B4+C128*C4+D128*D4+E128*E4+F128*F4)/SUM(B4:F4)</f>
        <v>-0.22905415894553433</v>
      </c>
    </row>
    <row r="129" spans="1:9" ht="12.75">
      <c r="A129" t="s">
        <v>87</v>
      </c>
      <c r="B129">
        <f>B89*10000/B62</f>
        <v>0.0003317097339030342</v>
      </c>
      <c r="C129">
        <f>C89*10000/C62</f>
        <v>0.1174130700659449</v>
      </c>
      <c r="D129">
        <f>D89*10000/D62</f>
        <v>0.035068515174435884</v>
      </c>
      <c r="E129">
        <f>E89*10000/E62</f>
        <v>-0.024405520397926907</v>
      </c>
      <c r="F129">
        <f>F89*10000/F62</f>
        <v>0.0459504227256474</v>
      </c>
      <c r="G129">
        <f>AVERAGE(C129:E129)</f>
        <v>0.04269202161415129</v>
      </c>
      <c r="H129">
        <f>STDEV(C129:E129)</f>
        <v>0.07121598513056696</v>
      </c>
      <c r="I129">
        <f>(B129*B4+C129*C4+D129*D4+E129*E4+F129*F4)/SUM(B4:F4)</f>
        <v>0.036998666092568085</v>
      </c>
    </row>
    <row r="130" spans="1:9" ht="12.75">
      <c r="A130" t="s">
        <v>88</v>
      </c>
      <c r="B130">
        <f>B90*10000/B62</f>
        <v>0.11360826796667642</v>
      </c>
      <c r="C130">
        <f>C90*10000/C62</f>
        <v>0.03175834591110902</v>
      </c>
      <c r="D130">
        <f>D90*10000/D62</f>
        <v>-0.08984116988021008</v>
      </c>
      <c r="E130">
        <f>E90*10000/E62</f>
        <v>-0.16289360284382157</v>
      </c>
      <c r="F130">
        <f>F90*10000/F62</f>
        <v>0.13199842613754173</v>
      </c>
      <c r="G130">
        <f>AVERAGE(C130:E130)</f>
        <v>-0.07365880893764087</v>
      </c>
      <c r="H130">
        <f>STDEV(C130:E130)</f>
        <v>0.0983297863964919</v>
      </c>
      <c r="I130">
        <f>(B130*B4+C130*C4+D130*D4+E130*E4+F130*F4)/SUM(B4:F4)</f>
        <v>-0.019050719601187083</v>
      </c>
    </row>
    <row r="131" spans="1:9" ht="12.75">
      <c r="A131" t="s">
        <v>89</v>
      </c>
      <c r="B131">
        <f>B91*10000/B62</f>
        <v>0.017324038592514572</v>
      </c>
      <c r="C131">
        <f>C91*10000/C62</f>
        <v>0.03907473910754185</v>
      </c>
      <c r="D131">
        <f>D91*10000/D62</f>
        <v>0.04402572570529788</v>
      </c>
      <c r="E131">
        <f>E91*10000/E62</f>
        <v>0.04721257317561073</v>
      </c>
      <c r="F131">
        <f>F91*10000/F62</f>
        <v>0.01863676642424745</v>
      </c>
      <c r="G131">
        <f>AVERAGE(C131:E131)</f>
        <v>0.04343767932948348</v>
      </c>
      <c r="H131">
        <f>STDEV(C131:E131)</f>
        <v>0.004100662718992717</v>
      </c>
      <c r="I131">
        <f>(B131*B4+C131*C4+D131*D4+E131*E4+F131*F4)/SUM(B4:F4)</f>
        <v>0.03634191157254756</v>
      </c>
    </row>
    <row r="132" spans="1:9" ht="12.75">
      <c r="A132" t="s">
        <v>90</v>
      </c>
      <c r="B132">
        <f>B92*10000/B62</f>
        <v>0.05639830636074747</v>
      </c>
      <c r="C132">
        <f>C92*10000/C62</f>
        <v>-0.028560861055923505</v>
      </c>
      <c r="D132">
        <f>D92*10000/D62</f>
        <v>-0.023337791834709104</v>
      </c>
      <c r="E132">
        <f>E92*10000/E62</f>
        <v>-0.015482727068430659</v>
      </c>
      <c r="F132">
        <f>F92*10000/F62</f>
        <v>0.011184678814585833</v>
      </c>
      <c r="G132">
        <f>AVERAGE(C132:E132)</f>
        <v>-0.02246045998635442</v>
      </c>
      <c r="H132">
        <f>STDEV(C132:E132)</f>
        <v>0.006583060118805464</v>
      </c>
      <c r="I132">
        <f>(B132*B4+C132*C4+D132*D4+E132*E4+F132*F4)/SUM(B4:F4)</f>
        <v>-0.006541490352726497</v>
      </c>
    </row>
    <row r="133" spans="1:9" ht="12.75">
      <c r="A133" t="s">
        <v>91</v>
      </c>
      <c r="B133">
        <f>B93*10000/B62</f>
        <v>0.11160133711319944</v>
      </c>
      <c r="C133">
        <f>C93*10000/C62</f>
        <v>0.09652650065430873</v>
      </c>
      <c r="D133">
        <f>D93*10000/D62</f>
        <v>0.11529099744668292</v>
      </c>
      <c r="E133">
        <f>E93*10000/E62</f>
        <v>0.11075646295674481</v>
      </c>
      <c r="F133">
        <f>F93*10000/F62</f>
        <v>0.06522868289398769</v>
      </c>
      <c r="G133">
        <f>AVERAGE(C133:E133)</f>
        <v>0.10752465368591214</v>
      </c>
      <c r="H133">
        <f>STDEV(C133:E133)</f>
        <v>0.009790813466716383</v>
      </c>
      <c r="I133">
        <f>(B133*B4+C133*C4+D133*D4+E133*E4+F133*F4)/SUM(B4:F4)</f>
        <v>0.10246687933284883</v>
      </c>
    </row>
    <row r="134" spans="1:9" ht="12.75">
      <c r="A134" t="s">
        <v>92</v>
      </c>
      <c r="B134">
        <f>B94*10000/B62</f>
        <v>0.0006964548751113705</v>
      </c>
      <c r="C134">
        <f>C94*10000/C62</f>
        <v>-0.0021434075946948636</v>
      </c>
      <c r="D134">
        <f>D94*10000/D62</f>
        <v>-0.005498579266421462</v>
      </c>
      <c r="E134">
        <f>E94*10000/E62</f>
        <v>-0.013383597189499186</v>
      </c>
      <c r="F134">
        <f>F94*10000/F62</f>
        <v>-0.044144305023535585</v>
      </c>
      <c r="G134">
        <f>AVERAGE(C134:E134)</f>
        <v>-0.007008528016871837</v>
      </c>
      <c r="H134">
        <f>STDEV(C134:E134)</f>
        <v>0.0057702187526580675</v>
      </c>
      <c r="I134">
        <f>(B134*B4+C134*C4+D134*D4+E134*E4+F134*F4)/SUM(B4:F4)</f>
        <v>-0.010848801785094796</v>
      </c>
    </row>
    <row r="135" spans="1:9" ht="12.75">
      <c r="A135" t="s">
        <v>93</v>
      </c>
      <c r="B135">
        <f>B95*10000/B62</f>
        <v>0.004188136845172696</v>
      </c>
      <c r="C135">
        <f>C95*10000/C62</f>
        <v>0.00734553539146881</v>
      </c>
      <c r="D135">
        <f>D95*10000/D62</f>
        <v>-0.0019394934598732168</v>
      </c>
      <c r="E135">
        <f>E95*10000/E62</f>
        <v>-0.0015376560639662551</v>
      </c>
      <c r="F135">
        <f>F95*10000/F62</f>
        <v>0.009944922061329967</v>
      </c>
      <c r="G135">
        <f>AVERAGE(C135:E135)</f>
        <v>0.001289461955876446</v>
      </c>
      <c r="H135">
        <f>STDEV(C135:E135)</f>
        <v>0.00524856050895414</v>
      </c>
      <c r="I135">
        <f>(B135*B4+C135*C4+D135*D4+E135*E4+F135*F4)/SUM(B4:F4)</f>
        <v>0.0028661654901054297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2004-10-25T09:57:10Z</cp:lastPrinted>
  <dcterms:created xsi:type="dcterms:W3CDTF">2004-10-25T09:57:10Z</dcterms:created>
  <dcterms:modified xsi:type="dcterms:W3CDTF">2004-10-25T10:26:05Z</dcterms:modified>
  <cp:category/>
  <cp:version/>
  <cp:contentType/>
  <cp:contentStatus/>
</cp:coreProperties>
</file>