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<sst xmlns="http://schemas.openxmlformats.org/spreadsheetml/2006/main" count="202" uniqueCount="97">
  <si>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Mon 25/10/2004       13:11:32</t>
  </si>
  <si>
    <t>LISSNER</t>
  </si>
  <si>
    <t>HCMQAP366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</si>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</sst>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6546451"/>
        <c:axId val="14700332"/>
      </c:lineChart>
      <c:catAx>
        <c:axId val="165464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700332"/>
        <c:crosses val="autoZero"/>
        <c:auto val="1"/>
        <c:lblOffset val="100"/>
        <c:noMultiLvlLbl val="0"/>
      </c:catAx>
      <c:valAx>
        <c:axId val="14700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54645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-0.002268</v>
      </c>
      <c r="C4" s="13">
        <v>-0.003752</v>
      </c>
      <c r="D4" s="13">
        <v>-0.003751</v>
      </c>
      <c r="E4" s="13">
        <v>-0.003751</v>
      </c>
      <c r="F4" s="24">
        <v>-0.002076</v>
      </c>
      <c r="G4" s="34">
        <v>-0.011696</v>
      </c>
    </row>
    <row r="5" spans="1:7" ht="12.75" thickBot="1">
      <c r="A5" s="44" t="s">
        <v>13</v>
      </c>
      <c r="B5" s="45">
        <v>0.62031</v>
      </c>
      <c r="C5" s="46">
        <v>-0.69492</v>
      </c>
      <c r="D5" s="46">
        <v>-0.906085</v>
      </c>
      <c r="E5" s="46">
        <v>0.1943</v>
      </c>
      <c r="F5" s="47">
        <v>1.786689</v>
      </c>
      <c r="G5" s="48">
        <v>6.032017</v>
      </c>
    </row>
    <row r="6" spans="1:7" ht="12.75" thickTop="1">
      <c r="A6" s="6" t="s">
        <v>14</v>
      </c>
      <c r="B6" s="39">
        <v>116.7924</v>
      </c>
      <c r="C6" s="40">
        <v>-105.9923</v>
      </c>
      <c r="D6" s="40">
        <v>39.66989</v>
      </c>
      <c r="E6" s="40">
        <v>-34.26033</v>
      </c>
      <c r="F6" s="41">
        <v>54.28013</v>
      </c>
      <c r="G6" s="42">
        <v>0.01065089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0.7184223</v>
      </c>
      <c r="C8" s="14">
        <v>-1.604223</v>
      </c>
      <c r="D8" s="14">
        <v>-2.055846</v>
      </c>
      <c r="E8" s="14">
        <v>0.5565214</v>
      </c>
      <c r="F8" s="25">
        <v>-2.30129</v>
      </c>
      <c r="G8" s="35">
        <v>-0.9482068</v>
      </c>
    </row>
    <row r="9" spans="1:7" ht="12">
      <c r="A9" s="20" t="s">
        <v>17</v>
      </c>
      <c r="B9" s="29">
        <v>0.00384071</v>
      </c>
      <c r="C9" s="14">
        <v>-0.1517935</v>
      </c>
      <c r="D9" s="14">
        <v>-0.2876327</v>
      </c>
      <c r="E9" s="14">
        <v>0.1141064</v>
      </c>
      <c r="F9" s="25">
        <v>-1.780279</v>
      </c>
      <c r="G9" s="35">
        <v>-0.3145443</v>
      </c>
    </row>
    <row r="10" spans="1:7" ht="12">
      <c r="A10" s="20" t="s">
        <v>18</v>
      </c>
      <c r="B10" s="29">
        <v>0.7095042</v>
      </c>
      <c r="C10" s="14">
        <v>-0.1115567</v>
      </c>
      <c r="D10" s="14">
        <v>0.630698</v>
      </c>
      <c r="E10" s="14">
        <v>-0.2771101</v>
      </c>
      <c r="F10" s="25">
        <v>0.08950735</v>
      </c>
      <c r="G10" s="35">
        <v>0.1733054</v>
      </c>
    </row>
    <row r="11" spans="1:7" ht="12">
      <c r="A11" s="21" t="s">
        <v>19</v>
      </c>
      <c r="B11" s="31">
        <v>2.262335</v>
      </c>
      <c r="C11" s="16">
        <v>0.7274326</v>
      </c>
      <c r="D11" s="16">
        <v>1.345293</v>
      </c>
      <c r="E11" s="16">
        <v>0.5077458</v>
      </c>
      <c r="F11" s="27">
        <v>13.78327</v>
      </c>
      <c r="G11" s="37">
        <v>2.783814</v>
      </c>
    </row>
    <row r="12" spans="1:7" ht="12">
      <c r="A12" s="20" t="s">
        <v>20</v>
      </c>
      <c r="B12" s="29">
        <v>-0.1121212</v>
      </c>
      <c r="C12" s="14">
        <v>0.02805574</v>
      </c>
      <c r="D12" s="14">
        <v>0.3493955</v>
      </c>
      <c r="E12" s="14">
        <v>0.01827444</v>
      </c>
      <c r="F12" s="25">
        <v>-0.3610781</v>
      </c>
      <c r="G12" s="35">
        <v>0.03080727</v>
      </c>
    </row>
    <row r="13" spans="1:7" ht="12">
      <c r="A13" s="20" t="s">
        <v>21</v>
      </c>
      <c r="B13" s="29">
        <v>0.01951757</v>
      </c>
      <c r="C13" s="14">
        <v>0.1427691</v>
      </c>
      <c r="D13" s="14">
        <v>0.06210627</v>
      </c>
      <c r="E13" s="14">
        <v>0.171317</v>
      </c>
      <c r="F13" s="25">
        <v>-0.2705679</v>
      </c>
      <c r="G13" s="35">
        <v>0.05732466</v>
      </c>
    </row>
    <row r="14" spans="1:7" ht="12">
      <c r="A14" s="20" t="s">
        <v>22</v>
      </c>
      <c r="B14" s="29">
        <v>-0.02906082</v>
      </c>
      <c r="C14" s="14">
        <v>-0.07008843</v>
      </c>
      <c r="D14" s="14">
        <v>-0.02993923</v>
      </c>
      <c r="E14" s="14">
        <v>0.03027684</v>
      </c>
      <c r="F14" s="25">
        <v>0.035405</v>
      </c>
      <c r="G14" s="35">
        <v>-0.01629094</v>
      </c>
    </row>
    <row r="15" spans="1:7" ht="12">
      <c r="A15" s="21" t="s">
        <v>23</v>
      </c>
      <c r="B15" s="31">
        <v>-0.3982662</v>
      </c>
      <c r="C15" s="16">
        <v>-0.2170693</v>
      </c>
      <c r="D15" s="16">
        <v>-0.1471416</v>
      </c>
      <c r="E15" s="16">
        <v>-0.1761046</v>
      </c>
      <c r="F15" s="27">
        <v>-0.3630265</v>
      </c>
      <c r="G15" s="37">
        <v>-0.2361805</v>
      </c>
    </row>
    <row r="16" spans="1:7" ht="12">
      <c r="A16" s="20" t="s">
        <v>24</v>
      </c>
      <c r="B16" s="29">
        <v>-0.03604736</v>
      </c>
      <c r="C16" s="14">
        <v>-0.004501603</v>
      </c>
      <c r="D16" s="14">
        <v>0.03580358</v>
      </c>
      <c r="E16" s="14">
        <v>-0.03771169</v>
      </c>
      <c r="F16" s="25">
        <v>-0.05889655</v>
      </c>
      <c r="G16" s="35">
        <v>-0.01462192</v>
      </c>
    </row>
    <row r="17" spans="1:7" ht="12">
      <c r="A17" s="20" t="s">
        <v>25</v>
      </c>
      <c r="B17" s="29">
        <v>-0.02921196</v>
      </c>
      <c r="C17" s="14">
        <v>-0.04031603</v>
      </c>
      <c r="D17" s="14">
        <v>-0.04740712</v>
      </c>
      <c r="E17" s="14">
        <v>-0.06245992</v>
      </c>
      <c r="F17" s="25">
        <v>-0.06327536</v>
      </c>
      <c r="G17" s="35">
        <v>-0.04878695</v>
      </c>
    </row>
    <row r="18" spans="1:7" ht="12">
      <c r="A18" s="20" t="s">
        <v>26</v>
      </c>
      <c r="B18" s="29">
        <v>0.01796729</v>
      </c>
      <c r="C18" s="14">
        <v>0.05144424</v>
      </c>
      <c r="D18" s="14">
        <v>-0.003733022</v>
      </c>
      <c r="E18" s="14">
        <v>0.02406114</v>
      </c>
      <c r="F18" s="25">
        <v>-0.01925799</v>
      </c>
      <c r="G18" s="35">
        <v>0.01729933</v>
      </c>
    </row>
    <row r="19" spans="1:7" ht="12">
      <c r="A19" s="21" t="s">
        <v>27</v>
      </c>
      <c r="B19" s="31">
        <v>-0.1988487</v>
      </c>
      <c r="C19" s="16">
        <v>-0.1881155</v>
      </c>
      <c r="D19" s="16">
        <v>-0.1890649</v>
      </c>
      <c r="E19" s="16">
        <v>-0.1785607</v>
      </c>
      <c r="F19" s="27">
        <v>-0.1426579</v>
      </c>
      <c r="G19" s="37">
        <v>-0.1815562</v>
      </c>
    </row>
    <row r="20" spans="1:7" ht="12.75" thickBot="1">
      <c r="A20" s="44" t="s">
        <v>28</v>
      </c>
      <c r="B20" s="45">
        <v>-0.008470878</v>
      </c>
      <c r="C20" s="46">
        <v>-0.002897501</v>
      </c>
      <c r="D20" s="46">
        <v>-0.01042216</v>
      </c>
      <c r="E20" s="46">
        <v>-0.006407046</v>
      </c>
      <c r="F20" s="47">
        <v>-0.007797881</v>
      </c>
      <c r="G20" s="48">
        <v>-0.007013675</v>
      </c>
    </row>
    <row r="21" spans="1:7" ht="12.75" thickTop="1">
      <c r="A21" s="6" t="s">
        <v>29</v>
      </c>
      <c r="B21" s="39">
        <v>-56.73111</v>
      </c>
      <c r="C21" s="40">
        <v>101.8234</v>
      </c>
      <c r="D21" s="40">
        <v>27.40994</v>
      </c>
      <c r="E21" s="40">
        <v>-18.72121</v>
      </c>
      <c r="F21" s="41">
        <v>-137.6482</v>
      </c>
      <c r="G21" s="43">
        <v>0.01373072</v>
      </c>
    </row>
    <row r="22" spans="1:7" ht="12">
      <c r="A22" s="20" t="s">
        <v>30</v>
      </c>
      <c r="B22" s="29">
        <v>12.40621</v>
      </c>
      <c r="C22" s="14">
        <v>-13.89841</v>
      </c>
      <c r="D22" s="14">
        <v>-18.12171</v>
      </c>
      <c r="E22" s="14">
        <v>3.88601</v>
      </c>
      <c r="F22" s="25">
        <v>35.73394</v>
      </c>
      <c r="G22" s="36">
        <v>0</v>
      </c>
    </row>
    <row r="23" spans="1:7" ht="12">
      <c r="A23" s="20" t="s">
        <v>31</v>
      </c>
      <c r="B23" s="29">
        <v>-0.2949648</v>
      </c>
      <c r="C23" s="14">
        <v>-0.7043763</v>
      </c>
      <c r="D23" s="14">
        <v>-1.379481</v>
      </c>
      <c r="E23" s="14">
        <v>-2.059385</v>
      </c>
      <c r="F23" s="25">
        <v>5.621595</v>
      </c>
      <c r="G23" s="35">
        <v>-0.2912344</v>
      </c>
    </row>
    <row r="24" spans="1:7" ht="12">
      <c r="A24" s="20" t="s">
        <v>32</v>
      </c>
      <c r="B24" s="29">
        <v>-2.094029</v>
      </c>
      <c r="C24" s="14">
        <v>-0.5328905</v>
      </c>
      <c r="D24" s="14">
        <v>-1.845646</v>
      </c>
      <c r="E24" s="14">
        <v>-0.7162354</v>
      </c>
      <c r="F24" s="25">
        <v>-2.91918</v>
      </c>
      <c r="G24" s="35">
        <v>-1.437252</v>
      </c>
    </row>
    <row r="25" spans="1:7" ht="12">
      <c r="A25" s="20" t="s">
        <v>33</v>
      </c>
      <c r="B25" s="29">
        <v>-0.04624777</v>
      </c>
      <c r="C25" s="14">
        <v>0.0925916</v>
      </c>
      <c r="D25" s="14">
        <v>-0.504556</v>
      </c>
      <c r="E25" s="14">
        <v>-1.438124</v>
      </c>
      <c r="F25" s="25">
        <v>-2.534078</v>
      </c>
      <c r="G25" s="35">
        <v>-0.7888948</v>
      </c>
    </row>
    <row r="26" spans="1:7" ht="12">
      <c r="A26" s="21" t="s">
        <v>34</v>
      </c>
      <c r="B26" s="31">
        <v>1.099112</v>
      </c>
      <c r="C26" s="16">
        <v>0.2134125</v>
      </c>
      <c r="D26" s="16">
        <v>0.2179147</v>
      </c>
      <c r="E26" s="16">
        <v>0.2434655</v>
      </c>
      <c r="F26" s="27">
        <v>2.892064</v>
      </c>
      <c r="G26" s="37">
        <v>0.7071586</v>
      </c>
    </row>
    <row r="27" spans="1:7" ht="12">
      <c r="A27" s="20" t="s">
        <v>35</v>
      </c>
      <c r="B27" s="29">
        <v>0.2409966</v>
      </c>
      <c r="C27" s="14">
        <v>0.1880773</v>
      </c>
      <c r="D27" s="14">
        <v>-0.08336401</v>
      </c>
      <c r="E27" s="14">
        <v>-0.2754889</v>
      </c>
      <c r="F27" s="25">
        <v>0.3399044</v>
      </c>
      <c r="G27" s="35">
        <v>0.03921421</v>
      </c>
    </row>
    <row r="28" spans="1:7" ht="12">
      <c r="A28" s="20" t="s">
        <v>36</v>
      </c>
      <c r="B28" s="29">
        <v>-0.06332272</v>
      </c>
      <c r="C28" s="14">
        <v>-0.1681223</v>
      </c>
      <c r="D28" s="14">
        <v>-0.265767</v>
      </c>
      <c r="E28" s="14">
        <v>-0.2348354</v>
      </c>
      <c r="F28" s="25">
        <v>-0.1871798</v>
      </c>
      <c r="G28" s="35">
        <v>-0.1949421</v>
      </c>
    </row>
    <row r="29" spans="1:7" ht="12">
      <c r="A29" s="20" t="s">
        <v>37</v>
      </c>
      <c r="B29" s="29">
        <v>0.144733</v>
      </c>
      <c r="C29" s="14">
        <v>-0.06724071</v>
      </c>
      <c r="D29" s="14">
        <v>0.00556445</v>
      </c>
      <c r="E29" s="14">
        <v>-0.03932286</v>
      </c>
      <c r="F29" s="25">
        <v>0.06684792</v>
      </c>
      <c r="G29" s="35">
        <v>0.005646153</v>
      </c>
    </row>
    <row r="30" spans="1:7" ht="12">
      <c r="A30" s="21" t="s">
        <v>38</v>
      </c>
      <c r="B30" s="31">
        <v>0.1129151</v>
      </c>
      <c r="C30" s="16">
        <v>0.0714643</v>
      </c>
      <c r="D30" s="16">
        <v>0.02634865</v>
      </c>
      <c r="E30" s="16">
        <v>0.004855731</v>
      </c>
      <c r="F30" s="27">
        <v>0.3516622</v>
      </c>
      <c r="G30" s="37">
        <v>0.08788728</v>
      </c>
    </row>
    <row r="31" spans="1:7" ht="12">
      <c r="A31" s="20" t="s">
        <v>39</v>
      </c>
      <c r="B31" s="29">
        <v>0.02093884</v>
      </c>
      <c r="C31" s="14">
        <v>-0.00283042</v>
      </c>
      <c r="D31" s="14">
        <v>-0.008927255</v>
      </c>
      <c r="E31" s="14">
        <v>-0.007793929</v>
      </c>
      <c r="F31" s="25">
        <v>0.008917375</v>
      </c>
      <c r="G31" s="35">
        <v>-0.0004725025</v>
      </c>
    </row>
    <row r="32" spans="1:7" ht="12">
      <c r="A32" s="20" t="s">
        <v>40</v>
      </c>
      <c r="B32" s="29">
        <v>0.03367906</v>
      </c>
      <c r="C32" s="14">
        <v>-0.01260606</v>
      </c>
      <c r="D32" s="14">
        <v>-0.01299969</v>
      </c>
      <c r="E32" s="14">
        <v>-0.0210571</v>
      </c>
      <c r="F32" s="25">
        <v>-0.01161461</v>
      </c>
      <c r="G32" s="35">
        <v>-0.007877463</v>
      </c>
    </row>
    <row r="33" spans="1:7" ht="12">
      <c r="A33" s="20" t="s">
        <v>41</v>
      </c>
      <c r="B33" s="29">
        <v>0.1294845</v>
      </c>
      <c r="C33" s="14">
        <v>0.07947212</v>
      </c>
      <c r="D33" s="14">
        <v>0.1050103</v>
      </c>
      <c r="E33" s="14">
        <v>0.09791197</v>
      </c>
      <c r="F33" s="25">
        <v>0.09705411</v>
      </c>
      <c r="G33" s="35">
        <v>0.09966238</v>
      </c>
    </row>
    <row r="34" spans="1:7" ht="12">
      <c r="A34" s="21" t="s">
        <v>42</v>
      </c>
      <c r="B34" s="31">
        <v>0.007283169</v>
      </c>
      <c r="C34" s="16">
        <v>-0.002654542</v>
      </c>
      <c r="D34" s="16">
        <v>-0.004298866</v>
      </c>
      <c r="E34" s="16">
        <v>-0.00522</v>
      </c>
      <c r="F34" s="27">
        <v>-0.02201633</v>
      </c>
      <c r="G34" s="37">
        <v>-0.004825033</v>
      </c>
    </row>
    <row r="35" spans="1:7" ht="12.75" thickBot="1">
      <c r="A35" s="22" t="s">
        <v>43</v>
      </c>
      <c r="B35" s="32">
        <v>-0.0001856384</v>
      </c>
      <c r="C35" s="17">
        <v>0.001570959</v>
      </c>
      <c r="D35" s="17">
        <v>-0.001227581</v>
      </c>
      <c r="E35" s="17">
        <v>0.0004788722</v>
      </c>
      <c r="F35" s="28">
        <v>0.001936325</v>
      </c>
      <c r="G35" s="38">
        <v>0.0004274432</v>
      </c>
    </row>
    <row r="36" spans="1:7" ht="12">
      <c r="A36" s="4" t="s">
        <v>44</v>
      </c>
      <c r="B36" s="3">
        <v>22.25952</v>
      </c>
      <c r="C36" s="3">
        <v>22.27173</v>
      </c>
      <c r="D36" s="3">
        <v>22.29004</v>
      </c>
      <c r="E36" s="3">
        <v>22.29919</v>
      </c>
      <c r="F36" s="3">
        <v>22.32056</v>
      </c>
      <c r="G36" s="3"/>
    </row>
    <row r="37" spans="1:6" ht="12">
      <c r="A37" s="4" t="s">
        <v>45</v>
      </c>
      <c r="B37" s="2">
        <v>-0.07832845</v>
      </c>
      <c r="C37" s="2">
        <v>0.01831055</v>
      </c>
      <c r="D37" s="2">
        <v>0.07476807</v>
      </c>
      <c r="E37" s="2">
        <v>0.1068115</v>
      </c>
      <c r="F37" s="2">
        <v>0.1276652</v>
      </c>
    </row>
    <row r="38" spans="1:7" ht="12">
      <c r="A38" s="4" t="s">
        <v>52</v>
      </c>
      <c r="B38" s="2">
        <v>-0.0001984272</v>
      </c>
      <c r="C38" s="2">
        <v>0.0001804272</v>
      </c>
      <c r="D38" s="2">
        <v>-6.735414E-05</v>
      </c>
      <c r="E38" s="2">
        <v>5.825492E-05</v>
      </c>
      <c r="F38" s="2">
        <v>-9.143887E-05</v>
      </c>
      <c r="G38" s="2">
        <v>0.0002771393</v>
      </c>
    </row>
    <row r="39" spans="1:7" ht="12.75" thickBot="1">
      <c r="A39" s="4" t="s">
        <v>53</v>
      </c>
      <c r="B39" s="2">
        <v>9.668907E-05</v>
      </c>
      <c r="C39" s="2">
        <v>-0.000172849</v>
      </c>
      <c r="D39" s="2">
        <v>-4.671895E-05</v>
      </c>
      <c r="E39" s="2">
        <v>3.180341E-05</v>
      </c>
      <c r="F39" s="2">
        <v>0.0002343286</v>
      </c>
      <c r="G39" s="2">
        <v>0.001094661</v>
      </c>
    </row>
    <row r="40" spans="2:5" ht="12.75" thickBot="1">
      <c r="B40" s="7" t="s">
        <v>46</v>
      </c>
      <c r="C40" s="8">
        <v>-0.003751</v>
      </c>
      <c r="D40" s="18" t="s">
        <v>47</v>
      </c>
      <c r="E40" s="9">
        <v>3.118051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0.002268</v>
      </c>
      <c r="C4">
        <v>0.003752</v>
      </c>
      <c r="D4">
        <v>0.003751</v>
      </c>
      <c r="E4">
        <v>0.003751</v>
      </c>
      <c r="F4">
        <v>0.002076</v>
      </c>
      <c r="G4">
        <v>0.011696</v>
      </c>
    </row>
    <row r="5" spans="1:7" ht="12.75">
      <c r="A5" t="s">
        <v>13</v>
      </c>
      <c r="B5">
        <v>0.62031</v>
      </c>
      <c r="C5">
        <v>-0.69492</v>
      </c>
      <c r="D5">
        <v>-0.906085</v>
      </c>
      <c r="E5">
        <v>0.1943</v>
      </c>
      <c r="F5">
        <v>1.786689</v>
      </c>
      <c r="G5">
        <v>6.032017</v>
      </c>
    </row>
    <row r="6" spans="1:7" ht="12.75">
      <c r="A6" t="s">
        <v>14</v>
      </c>
      <c r="B6" s="49">
        <v>116.7924</v>
      </c>
      <c r="C6" s="49">
        <v>-105.9923</v>
      </c>
      <c r="D6" s="49">
        <v>39.66989</v>
      </c>
      <c r="E6" s="49">
        <v>-34.26033</v>
      </c>
      <c r="F6" s="49">
        <v>54.28013</v>
      </c>
      <c r="G6" s="49">
        <v>0.01065089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0.7184223</v>
      </c>
      <c r="C8" s="49">
        <v>-1.604223</v>
      </c>
      <c r="D8" s="49">
        <v>-2.055846</v>
      </c>
      <c r="E8" s="49">
        <v>0.5565214</v>
      </c>
      <c r="F8" s="49">
        <v>-2.30129</v>
      </c>
      <c r="G8" s="49">
        <v>-0.9482068</v>
      </c>
    </row>
    <row r="9" spans="1:7" ht="12.75">
      <c r="A9" t="s">
        <v>17</v>
      </c>
      <c r="B9" s="49">
        <v>0.00384071</v>
      </c>
      <c r="C9" s="49">
        <v>-0.1517935</v>
      </c>
      <c r="D9" s="49">
        <v>-0.2876327</v>
      </c>
      <c r="E9" s="49">
        <v>0.1141064</v>
      </c>
      <c r="F9" s="49">
        <v>-1.780279</v>
      </c>
      <c r="G9" s="49">
        <v>-0.3145443</v>
      </c>
    </row>
    <row r="10" spans="1:7" ht="12.75">
      <c r="A10" t="s">
        <v>18</v>
      </c>
      <c r="B10" s="49">
        <v>0.7095042</v>
      </c>
      <c r="C10" s="49">
        <v>-0.1115567</v>
      </c>
      <c r="D10" s="49">
        <v>0.630698</v>
      </c>
      <c r="E10" s="49">
        <v>-0.2771101</v>
      </c>
      <c r="F10" s="49">
        <v>0.08950735</v>
      </c>
      <c r="G10" s="49">
        <v>0.1733054</v>
      </c>
    </row>
    <row r="11" spans="1:7" ht="12.75">
      <c r="A11" t="s">
        <v>19</v>
      </c>
      <c r="B11" s="49">
        <v>2.262335</v>
      </c>
      <c r="C11" s="49">
        <v>0.7274326</v>
      </c>
      <c r="D11" s="49">
        <v>1.345293</v>
      </c>
      <c r="E11" s="49">
        <v>0.5077458</v>
      </c>
      <c r="F11" s="49">
        <v>13.78327</v>
      </c>
      <c r="G11" s="49">
        <v>2.783814</v>
      </c>
    </row>
    <row r="12" spans="1:7" ht="12.75">
      <c r="A12" t="s">
        <v>20</v>
      </c>
      <c r="B12" s="49">
        <v>-0.1121212</v>
      </c>
      <c r="C12" s="49">
        <v>0.02805574</v>
      </c>
      <c r="D12" s="49">
        <v>0.3493955</v>
      </c>
      <c r="E12" s="49">
        <v>0.01827444</v>
      </c>
      <c r="F12" s="49">
        <v>-0.3610781</v>
      </c>
      <c r="G12" s="49">
        <v>0.03080727</v>
      </c>
    </row>
    <row r="13" spans="1:7" ht="12.75">
      <c r="A13" t="s">
        <v>21</v>
      </c>
      <c r="B13" s="49">
        <v>0.01951757</v>
      </c>
      <c r="C13" s="49">
        <v>0.1427691</v>
      </c>
      <c r="D13" s="49">
        <v>0.06210627</v>
      </c>
      <c r="E13" s="49">
        <v>0.171317</v>
      </c>
      <c r="F13" s="49">
        <v>-0.2705679</v>
      </c>
      <c r="G13" s="49">
        <v>0.05732466</v>
      </c>
    </row>
    <row r="14" spans="1:7" ht="12.75">
      <c r="A14" t="s">
        <v>22</v>
      </c>
      <c r="B14" s="49">
        <v>-0.02906082</v>
      </c>
      <c r="C14" s="49">
        <v>-0.07008843</v>
      </c>
      <c r="D14" s="49">
        <v>-0.02993923</v>
      </c>
      <c r="E14" s="49">
        <v>0.03027684</v>
      </c>
      <c r="F14" s="49">
        <v>0.035405</v>
      </c>
      <c r="G14" s="49">
        <v>-0.01629094</v>
      </c>
    </row>
    <row r="15" spans="1:7" ht="12.75">
      <c r="A15" t="s">
        <v>23</v>
      </c>
      <c r="B15" s="49">
        <v>-0.3982662</v>
      </c>
      <c r="C15" s="49">
        <v>-0.2170693</v>
      </c>
      <c r="D15" s="49">
        <v>-0.1471416</v>
      </c>
      <c r="E15" s="49">
        <v>-0.1761046</v>
      </c>
      <c r="F15" s="49">
        <v>-0.3630265</v>
      </c>
      <c r="G15" s="49">
        <v>-0.2361805</v>
      </c>
    </row>
    <row r="16" spans="1:7" ht="12.75">
      <c r="A16" t="s">
        <v>24</v>
      </c>
      <c r="B16" s="49">
        <v>-0.03604736</v>
      </c>
      <c r="C16" s="49">
        <v>-0.004501603</v>
      </c>
      <c r="D16" s="49">
        <v>0.03580358</v>
      </c>
      <c r="E16" s="49">
        <v>-0.03771169</v>
      </c>
      <c r="F16" s="49">
        <v>-0.05889655</v>
      </c>
      <c r="G16" s="49">
        <v>-0.01462192</v>
      </c>
    </row>
    <row r="17" spans="1:7" ht="12.75">
      <c r="A17" t="s">
        <v>25</v>
      </c>
      <c r="B17" s="49">
        <v>-0.02921196</v>
      </c>
      <c r="C17" s="49">
        <v>-0.04031603</v>
      </c>
      <c r="D17" s="49">
        <v>-0.04740712</v>
      </c>
      <c r="E17" s="49">
        <v>-0.06245992</v>
      </c>
      <c r="F17" s="49">
        <v>-0.06327536</v>
      </c>
      <c r="G17" s="49">
        <v>-0.04878695</v>
      </c>
    </row>
    <row r="18" spans="1:7" ht="12.75">
      <c r="A18" t="s">
        <v>26</v>
      </c>
      <c r="B18" s="49">
        <v>0.01796729</v>
      </c>
      <c r="C18" s="49">
        <v>0.05144424</v>
      </c>
      <c r="D18" s="49">
        <v>-0.003733022</v>
      </c>
      <c r="E18" s="49">
        <v>0.02406114</v>
      </c>
      <c r="F18" s="49">
        <v>-0.01925799</v>
      </c>
      <c r="G18" s="49">
        <v>0.01729933</v>
      </c>
    </row>
    <row r="19" spans="1:7" ht="12.75">
      <c r="A19" t="s">
        <v>27</v>
      </c>
      <c r="B19" s="49">
        <v>-0.1988487</v>
      </c>
      <c r="C19" s="49">
        <v>-0.1881155</v>
      </c>
      <c r="D19" s="49">
        <v>-0.1890649</v>
      </c>
      <c r="E19" s="49">
        <v>-0.1785607</v>
      </c>
      <c r="F19" s="49">
        <v>-0.1426579</v>
      </c>
      <c r="G19" s="49">
        <v>-0.1815562</v>
      </c>
    </row>
    <row r="20" spans="1:7" ht="12.75">
      <c r="A20" t="s">
        <v>28</v>
      </c>
      <c r="B20" s="49">
        <v>-0.008470878</v>
      </c>
      <c r="C20" s="49">
        <v>-0.002897501</v>
      </c>
      <c r="D20" s="49">
        <v>-0.01042216</v>
      </c>
      <c r="E20" s="49">
        <v>-0.006407046</v>
      </c>
      <c r="F20" s="49">
        <v>-0.007797881</v>
      </c>
      <c r="G20" s="49">
        <v>-0.007013675</v>
      </c>
    </row>
    <row r="21" spans="1:7" ht="12.75">
      <c r="A21" t="s">
        <v>29</v>
      </c>
      <c r="B21" s="49">
        <v>-56.73111</v>
      </c>
      <c r="C21" s="49">
        <v>101.8234</v>
      </c>
      <c r="D21" s="49">
        <v>27.40994</v>
      </c>
      <c r="E21" s="49">
        <v>-18.72121</v>
      </c>
      <c r="F21" s="49">
        <v>-137.6482</v>
      </c>
      <c r="G21" s="49">
        <v>0.01373072</v>
      </c>
    </row>
    <row r="22" spans="1:7" ht="12.75">
      <c r="A22" t="s">
        <v>30</v>
      </c>
      <c r="B22" s="49">
        <v>12.40621</v>
      </c>
      <c r="C22" s="49">
        <v>-13.89841</v>
      </c>
      <c r="D22" s="49">
        <v>-18.12171</v>
      </c>
      <c r="E22" s="49">
        <v>3.88601</v>
      </c>
      <c r="F22" s="49">
        <v>35.73394</v>
      </c>
      <c r="G22" s="49">
        <v>0</v>
      </c>
    </row>
    <row r="23" spans="1:7" ht="12.75">
      <c r="A23" t="s">
        <v>31</v>
      </c>
      <c r="B23" s="49">
        <v>-0.2949648</v>
      </c>
      <c r="C23" s="49">
        <v>-0.7043763</v>
      </c>
      <c r="D23" s="49">
        <v>-1.379481</v>
      </c>
      <c r="E23" s="49">
        <v>-2.059385</v>
      </c>
      <c r="F23" s="49">
        <v>5.621595</v>
      </c>
      <c r="G23" s="49">
        <v>-0.2912344</v>
      </c>
    </row>
    <row r="24" spans="1:7" ht="12.75">
      <c r="A24" t="s">
        <v>32</v>
      </c>
      <c r="B24" s="49">
        <v>-2.094029</v>
      </c>
      <c r="C24" s="49">
        <v>-0.5328905</v>
      </c>
      <c r="D24" s="49">
        <v>-1.845646</v>
      </c>
      <c r="E24" s="49">
        <v>-0.7162354</v>
      </c>
      <c r="F24" s="49">
        <v>-2.91918</v>
      </c>
      <c r="G24" s="49">
        <v>-1.437252</v>
      </c>
    </row>
    <row r="25" spans="1:7" ht="12.75">
      <c r="A25" t="s">
        <v>33</v>
      </c>
      <c r="B25" s="49">
        <v>-0.04624777</v>
      </c>
      <c r="C25" s="49">
        <v>0.0925916</v>
      </c>
      <c r="D25" s="49">
        <v>-0.504556</v>
      </c>
      <c r="E25" s="49">
        <v>-1.438124</v>
      </c>
      <c r="F25" s="49">
        <v>-2.534078</v>
      </c>
      <c r="G25" s="49">
        <v>-0.7888948</v>
      </c>
    </row>
    <row r="26" spans="1:7" ht="12.75">
      <c r="A26" t="s">
        <v>34</v>
      </c>
      <c r="B26" s="49">
        <v>1.099112</v>
      </c>
      <c r="C26" s="49">
        <v>0.2134125</v>
      </c>
      <c r="D26" s="49">
        <v>0.2179147</v>
      </c>
      <c r="E26" s="49">
        <v>0.2434655</v>
      </c>
      <c r="F26" s="49">
        <v>2.892064</v>
      </c>
      <c r="G26" s="49">
        <v>0.7071586</v>
      </c>
    </row>
    <row r="27" spans="1:7" ht="12.75">
      <c r="A27" t="s">
        <v>35</v>
      </c>
      <c r="B27" s="49">
        <v>0.2409966</v>
      </c>
      <c r="C27" s="49">
        <v>0.1880773</v>
      </c>
      <c r="D27" s="49">
        <v>-0.08336401</v>
      </c>
      <c r="E27" s="49">
        <v>-0.2754889</v>
      </c>
      <c r="F27" s="49">
        <v>0.3399044</v>
      </c>
      <c r="G27" s="49">
        <v>0.03921421</v>
      </c>
    </row>
    <row r="28" spans="1:7" ht="12.75">
      <c r="A28" t="s">
        <v>36</v>
      </c>
      <c r="B28" s="49">
        <v>-0.06332272</v>
      </c>
      <c r="C28" s="49">
        <v>-0.1681223</v>
      </c>
      <c r="D28" s="49">
        <v>-0.265767</v>
      </c>
      <c r="E28" s="49">
        <v>-0.2348354</v>
      </c>
      <c r="F28" s="49">
        <v>-0.1871798</v>
      </c>
      <c r="G28" s="49">
        <v>-0.1949421</v>
      </c>
    </row>
    <row r="29" spans="1:7" ht="12.75">
      <c r="A29" t="s">
        <v>37</v>
      </c>
      <c r="B29" s="49">
        <v>0.144733</v>
      </c>
      <c r="C29" s="49">
        <v>-0.06724071</v>
      </c>
      <c r="D29" s="49">
        <v>0.00556445</v>
      </c>
      <c r="E29" s="49">
        <v>-0.03932286</v>
      </c>
      <c r="F29" s="49">
        <v>0.06684792</v>
      </c>
      <c r="G29" s="49">
        <v>0.005646153</v>
      </c>
    </row>
    <row r="30" spans="1:7" ht="12.75">
      <c r="A30" t="s">
        <v>38</v>
      </c>
      <c r="B30" s="49">
        <v>0.1129151</v>
      </c>
      <c r="C30" s="49">
        <v>0.0714643</v>
      </c>
      <c r="D30" s="49">
        <v>0.02634865</v>
      </c>
      <c r="E30" s="49">
        <v>0.004855731</v>
      </c>
      <c r="F30" s="49">
        <v>0.3516622</v>
      </c>
      <c r="G30" s="49">
        <v>0.08788728</v>
      </c>
    </row>
    <row r="31" spans="1:7" ht="12.75">
      <c r="A31" t="s">
        <v>39</v>
      </c>
      <c r="B31" s="49">
        <v>0.02093884</v>
      </c>
      <c r="C31" s="49">
        <v>-0.00283042</v>
      </c>
      <c r="D31" s="49">
        <v>-0.008927255</v>
      </c>
      <c r="E31" s="49">
        <v>-0.007793929</v>
      </c>
      <c r="F31" s="49">
        <v>0.008917375</v>
      </c>
      <c r="G31" s="49">
        <v>-0.0004725025</v>
      </c>
    </row>
    <row r="32" spans="1:7" ht="12.75">
      <c r="A32" t="s">
        <v>40</v>
      </c>
      <c r="B32" s="49">
        <v>0.03367906</v>
      </c>
      <c r="C32" s="49">
        <v>-0.01260606</v>
      </c>
      <c r="D32" s="49">
        <v>-0.01299969</v>
      </c>
      <c r="E32" s="49">
        <v>-0.0210571</v>
      </c>
      <c r="F32" s="49">
        <v>-0.01161461</v>
      </c>
      <c r="G32" s="49">
        <v>-0.007877463</v>
      </c>
    </row>
    <row r="33" spans="1:7" ht="12.75">
      <c r="A33" t="s">
        <v>41</v>
      </c>
      <c r="B33" s="49">
        <v>0.1294845</v>
      </c>
      <c r="C33" s="49">
        <v>0.07947212</v>
      </c>
      <c r="D33" s="49">
        <v>0.1050103</v>
      </c>
      <c r="E33" s="49">
        <v>0.09791197</v>
      </c>
      <c r="F33" s="49">
        <v>0.09705411</v>
      </c>
      <c r="G33" s="49">
        <v>0.09966238</v>
      </c>
    </row>
    <row r="34" spans="1:7" ht="12.75">
      <c r="A34" t="s">
        <v>42</v>
      </c>
      <c r="B34" s="49">
        <v>0.007283169</v>
      </c>
      <c r="C34" s="49">
        <v>-0.002654542</v>
      </c>
      <c r="D34" s="49">
        <v>-0.004298866</v>
      </c>
      <c r="E34" s="49">
        <v>-0.00522</v>
      </c>
      <c r="F34" s="49">
        <v>-0.02201633</v>
      </c>
      <c r="G34" s="49">
        <v>-0.004825033</v>
      </c>
    </row>
    <row r="35" spans="1:7" ht="12.75">
      <c r="A35" t="s">
        <v>43</v>
      </c>
      <c r="B35" s="49">
        <v>-0.0001856384</v>
      </c>
      <c r="C35" s="49">
        <v>0.001570959</v>
      </c>
      <c r="D35" s="49">
        <v>-0.001227581</v>
      </c>
      <c r="E35" s="49">
        <v>0.0004788722</v>
      </c>
      <c r="F35" s="49">
        <v>0.001936325</v>
      </c>
      <c r="G35" s="49">
        <v>0.0004274432</v>
      </c>
    </row>
    <row r="36" spans="1:6" ht="12.75">
      <c r="A36" t="s">
        <v>44</v>
      </c>
      <c r="B36" s="49">
        <v>22.25952</v>
      </c>
      <c r="C36" s="49">
        <v>22.27173</v>
      </c>
      <c r="D36" s="49">
        <v>22.29004</v>
      </c>
      <c r="E36" s="49">
        <v>22.29919</v>
      </c>
      <c r="F36" s="49">
        <v>22.32056</v>
      </c>
    </row>
    <row r="37" spans="1:6" ht="12.75">
      <c r="A37" t="s">
        <v>45</v>
      </c>
      <c r="B37" s="49">
        <v>-0.07832845</v>
      </c>
      <c r="C37" s="49">
        <v>0.01831055</v>
      </c>
      <c r="D37" s="49">
        <v>0.07476807</v>
      </c>
      <c r="E37" s="49">
        <v>0.1068115</v>
      </c>
      <c r="F37" s="49">
        <v>0.1276652</v>
      </c>
    </row>
    <row r="38" spans="1:7" ht="12.75">
      <c r="A38" t="s">
        <v>54</v>
      </c>
      <c r="B38" s="49">
        <v>-0.0001984272</v>
      </c>
      <c r="C38" s="49">
        <v>0.0001804272</v>
      </c>
      <c r="D38" s="49">
        <v>-6.735414E-05</v>
      </c>
      <c r="E38" s="49">
        <v>5.825492E-05</v>
      </c>
      <c r="F38" s="49">
        <v>-9.143887E-05</v>
      </c>
      <c r="G38" s="49">
        <v>0.0002771393</v>
      </c>
    </row>
    <row r="39" spans="1:7" ht="12.75">
      <c r="A39" t="s">
        <v>55</v>
      </c>
      <c r="B39" s="49">
        <v>9.668907E-05</v>
      </c>
      <c r="C39" s="49">
        <v>-0.000172849</v>
      </c>
      <c r="D39" s="49">
        <v>-4.671895E-05</v>
      </c>
      <c r="E39" s="49">
        <v>3.180341E-05</v>
      </c>
      <c r="F39" s="49">
        <v>0.0002343286</v>
      </c>
      <c r="G39" s="49">
        <v>0.001094661</v>
      </c>
    </row>
    <row r="40" spans="2:5" ht="12.75">
      <c r="B40" t="s">
        <v>46</v>
      </c>
      <c r="C40">
        <v>-0.003751</v>
      </c>
      <c r="D40" t="s">
        <v>47</v>
      </c>
      <c r="E40">
        <v>3.118051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-0.00019842712552186882</v>
      </c>
      <c r="C50">
        <f>-0.017/(C7*C7+C22*C22)*(C21*C22+C6*C7)</f>
        <v>0.00018042714264780057</v>
      </c>
      <c r="D50">
        <f>-0.017/(D7*D7+D22*D22)*(D21*D22+D6*D7)</f>
        <v>-6.735415026416769E-05</v>
      </c>
      <c r="E50">
        <f>-0.017/(E7*E7+E22*E22)*(E21*E22+E6*E7)</f>
        <v>5.825491984045788E-05</v>
      </c>
      <c r="F50">
        <f>-0.017/(F7*F7+F22*F22)*(F21*F22+F6*F7)</f>
        <v>-9.143887227542626E-05</v>
      </c>
      <c r="G50">
        <f>(B50*B$4+C50*C$4+D50*D$4+E50*E$4+F50*F$4)/SUM(B$4:F$4)</f>
        <v>1.9051201229829662E-07</v>
      </c>
    </row>
    <row r="51" spans="1:7" ht="12.75">
      <c r="A51" t="s">
        <v>58</v>
      </c>
      <c r="B51">
        <f>-0.017/(B7*B7+B22*B22)*(B21*B7-B6*B22)</f>
        <v>9.668905985889206E-05</v>
      </c>
      <c r="C51">
        <f>-0.017/(C7*C7+C22*C22)*(C21*C7-C6*C22)</f>
        <v>-0.00017284901495963527</v>
      </c>
      <c r="D51">
        <f>-0.017/(D7*D7+D22*D22)*(D21*D7-D6*D22)</f>
        <v>-4.671895523783836E-05</v>
      </c>
      <c r="E51">
        <f>-0.017/(E7*E7+E22*E22)*(E21*E7-E6*E22)</f>
        <v>3.180341907989508E-05</v>
      </c>
      <c r="F51">
        <f>-0.017/(F7*F7+F22*F22)*(F21*F7-F6*F22)</f>
        <v>0.0002343286871175558</v>
      </c>
      <c r="G51">
        <f>(B51*B$4+C51*C$4+D51*D$4+E51*E$4+F51*F$4)/SUM(B$4:F$4)</f>
        <v>8.202730856624825E-08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9999.98658416439</v>
      </c>
      <c r="C62">
        <f>C7+(2/0.017)*(C8*C50-C23*C51)</f>
        <v>9999.951623985686</v>
      </c>
      <c r="D62">
        <f>D7+(2/0.017)*(D8*D50-D23*D51)</f>
        <v>10000.00870845286</v>
      </c>
      <c r="E62">
        <f>E7+(2/0.017)*(E8*E50-E23*E51)</f>
        <v>10000.011519481617</v>
      </c>
      <c r="F62">
        <f>F7+(2/0.017)*(F8*F50-F23*F51)</f>
        <v>9999.869779574885</v>
      </c>
    </row>
    <row r="63" spans="1:6" ht="12.75">
      <c r="A63" t="s">
        <v>66</v>
      </c>
      <c r="B63">
        <f>B8+(3/0.017)*(B9*B50-B24*B51)</f>
        <v>0.7540177578144692</v>
      </c>
      <c r="C63">
        <f>C8+(3/0.017)*(C9*C50-C24*C51)</f>
        <v>-1.6253107527324453</v>
      </c>
      <c r="D63">
        <f>D8+(3/0.017)*(D9*D50-D24*D51)</f>
        <v>-2.067643658252154</v>
      </c>
      <c r="E63">
        <f>E8+(3/0.017)*(E9*E50-E24*E51)</f>
        <v>0.5617142224302364</v>
      </c>
      <c r="F63">
        <f>F8+(3/0.017)*(F9*F50-F24*F51)</f>
        <v>-2.151848649243156</v>
      </c>
    </row>
    <row r="64" spans="1:6" ht="12.75">
      <c r="A64" t="s">
        <v>67</v>
      </c>
      <c r="B64">
        <f>B9+(4/0.017)*(B10*B50-B25*B51)</f>
        <v>-0.028232990129370087</v>
      </c>
      <c r="C64">
        <f>C9+(4/0.017)*(C10*C50-C25*C51)</f>
        <v>-0.15276373288721914</v>
      </c>
      <c r="D64">
        <f>D9+(4/0.017)*(D10*D50-D25*D51)</f>
        <v>-0.30317445459818654</v>
      </c>
      <c r="E64">
        <f>E9+(4/0.017)*(E10*E50-E25*E51)</f>
        <v>0.1210697490819703</v>
      </c>
      <c r="F64">
        <f>F9+(4/0.017)*(F10*F50-F25*F51)</f>
        <v>-1.6424854189060893</v>
      </c>
    </row>
    <row r="65" spans="1:6" ht="12.75">
      <c r="A65" t="s">
        <v>68</v>
      </c>
      <c r="B65">
        <f>B10+(5/0.017)*(B11*B50-B26*B51)</f>
        <v>0.546215747947899</v>
      </c>
      <c r="C65">
        <f>C10+(5/0.017)*(C11*C50-C26*C51)</f>
        <v>-0.062104721796490105</v>
      </c>
      <c r="D65">
        <f>D10+(5/0.017)*(D11*D50-D26*D51)</f>
        <v>0.6070420236010688</v>
      </c>
      <c r="E65">
        <f>E10+(5/0.017)*(E11*E50-E26*E51)</f>
        <v>-0.27068784836754917</v>
      </c>
      <c r="F65">
        <f>F10+(5/0.017)*(F11*F50-F26*F51)</f>
        <v>-0.4804985986022533</v>
      </c>
    </row>
    <row r="66" spans="1:6" ht="12.75">
      <c r="A66" t="s">
        <v>69</v>
      </c>
      <c r="B66">
        <f>B11+(6/0.017)*(B12*B50-B27*B51)</f>
        <v>2.2619630539092497</v>
      </c>
      <c r="C66">
        <f>C11+(6/0.017)*(C12*C50-C27*C51)</f>
        <v>0.7406929504862367</v>
      </c>
      <c r="D66">
        <f>D11+(6/0.017)*(D12*D50-D27*D51)</f>
        <v>1.3356125588963788</v>
      </c>
      <c r="E66">
        <f>E11+(6/0.017)*(E12*E50-E27*E51)</f>
        <v>0.5112138229326666</v>
      </c>
      <c r="F66">
        <f>F11+(6/0.017)*(F12*F50-F27*F51)</f>
        <v>13.766811372636425</v>
      </c>
    </row>
    <row r="67" spans="1:6" ht="12.75">
      <c r="A67" t="s">
        <v>70</v>
      </c>
      <c r="B67">
        <f>B12+(7/0.017)*(B13*B50-B28*B51)</f>
        <v>-0.11119481219613812</v>
      </c>
      <c r="C67">
        <f>C12+(7/0.017)*(C13*C50-C28*C51)</f>
        <v>0.026696771045032278</v>
      </c>
      <c r="D67">
        <f>D12+(7/0.017)*(D13*D50-D28*D51)</f>
        <v>0.34256042345115584</v>
      </c>
      <c r="E67">
        <f>E12+(7/0.017)*(E13*E50-E28*E51)</f>
        <v>0.025459168659006916</v>
      </c>
      <c r="F67">
        <f>F12+(7/0.017)*(F13*F50-F28*F51)</f>
        <v>-0.3328302092310589</v>
      </c>
    </row>
    <row r="68" spans="1:6" ht="12.75">
      <c r="A68" t="s">
        <v>71</v>
      </c>
      <c r="B68">
        <f>B13+(8/0.017)*(B14*B50-B29*B51)</f>
        <v>0.015645738130518314</v>
      </c>
      <c r="C68">
        <f>C13+(8/0.017)*(C14*C50-C29*C51)</f>
        <v>0.1313487020488203</v>
      </c>
      <c r="D68">
        <f>D13+(8/0.017)*(D14*D50-D29*D51)</f>
        <v>0.06317756255844079</v>
      </c>
      <c r="E68">
        <f>E13+(8/0.017)*(E14*E50-E29*E51)</f>
        <v>0.17273553001563408</v>
      </c>
      <c r="F68">
        <f>F13+(8/0.017)*(F14*F50-F29*F51)</f>
        <v>-0.2794628546367298</v>
      </c>
    </row>
    <row r="69" spans="1:6" ht="12.75">
      <c r="A69" t="s">
        <v>72</v>
      </c>
      <c r="B69">
        <f>B14+(9/0.017)*(B15*B50-B30*B51)</f>
        <v>0.006996971856517903</v>
      </c>
      <c r="C69">
        <f>C14+(9/0.017)*(C15*C50-C30*C51)</f>
        <v>-0.0842833674860003</v>
      </c>
      <c r="D69">
        <f>D14+(9/0.017)*(D15*D50-D30*D51)</f>
        <v>-0.024040747086591898</v>
      </c>
      <c r="E69">
        <f>E14+(9/0.017)*(E15*E50-E30*E51)</f>
        <v>0.024763869774105104</v>
      </c>
      <c r="F69">
        <f>F14+(9/0.017)*(F15*F50-F30*F51)</f>
        <v>0.00935274877535373</v>
      </c>
    </row>
    <row r="70" spans="1:6" ht="12.75">
      <c r="A70" t="s">
        <v>73</v>
      </c>
      <c r="B70">
        <f>B15+(10/0.017)*(B16*B50-B31*B51)</f>
        <v>-0.39524960160393163</v>
      </c>
      <c r="C70">
        <f>C15+(10/0.017)*(C16*C50-C31*C51)</f>
        <v>-0.21783485686796872</v>
      </c>
      <c r="D70">
        <f>D15+(10/0.017)*(D16*D50-D31*D51)</f>
        <v>-0.14880547749062173</v>
      </c>
      <c r="E70">
        <f>E15+(10/0.017)*(E16*E50-E31*E51)</f>
        <v>-0.17725108111043072</v>
      </c>
      <c r="F70">
        <f>F15+(10/0.017)*(F16*F50-F31*F51)</f>
        <v>-0.3610877721549245</v>
      </c>
    </row>
    <row r="71" spans="1:6" ht="12.75">
      <c r="A71" t="s">
        <v>74</v>
      </c>
      <c r="B71">
        <f>B16+(11/0.017)*(B17*B50-B32*B51)</f>
        <v>-0.034403799137728557</v>
      </c>
      <c r="C71">
        <f>C16+(11/0.017)*(C17*C50-C32*C51)</f>
        <v>-0.010618283155445631</v>
      </c>
      <c r="D71">
        <f>D16+(11/0.017)*(D17*D50-D32*D51)</f>
        <v>0.03747670222573013</v>
      </c>
      <c r="E71">
        <f>E16+(11/0.017)*(E17*E50-E32*E51)</f>
        <v>-0.03963274931919269</v>
      </c>
      <c r="F71">
        <f>F16+(11/0.017)*(F17*F50-F32*F51)</f>
        <v>-0.05339172043453267</v>
      </c>
    </row>
    <row r="72" spans="1:6" ht="12.75">
      <c r="A72" t="s">
        <v>75</v>
      </c>
      <c r="B72">
        <f>B17+(12/0.017)*(B18*B50-B33*B51)</f>
        <v>-0.04056602984429402</v>
      </c>
      <c r="C72">
        <f>C17+(12/0.017)*(C18*C50-C33*C51)</f>
        <v>-0.024067595961664745</v>
      </c>
      <c r="D72">
        <f>D17+(12/0.017)*(D18*D50-D33*D51)</f>
        <v>-0.04376659809651334</v>
      </c>
      <c r="E72">
        <f>E17+(12/0.017)*(E18*E50-E33*E51)</f>
        <v>-0.06366857103497277</v>
      </c>
      <c r="F72">
        <f>F17+(12/0.017)*(F18*F50-F33*F51)</f>
        <v>-0.078085924673721</v>
      </c>
    </row>
    <row r="73" spans="1:6" ht="12.75">
      <c r="A73" t="s">
        <v>76</v>
      </c>
      <c r="B73">
        <f>B18+(13/0.017)*(B19*B50-B34*B51)</f>
        <v>0.04760176361692006</v>
      </c>
      <c r="C73">
        <f>C18+(13/0.017)*(C19*C50-C34*C51)</f>
        <v>0.025138375141517243</v>
      </c>
      <c r="D73">
        <f>D18+(13/0.017)*(D19*D50-D34*D51)</f>
        <v>0.005851394060510638</v>
      </c>
      <c r="E73">
        <f>E18+(13/0.017)*(E19*E50-E34*E51)</f>
        <v>0.01623359115127842</v>
      </c>
      <c r="F73">
        <f>F18+(13/0.017)*(F19*F50-F34*F51)</f>
        <v>-0.005337639552002584</v>
      </c>
    </row>
    <row r="74" spans="1:6" ht="12.75">
      <c r="A74" t="s">
        <v>77</v>
      </c>
      <c r="B74">
        <f>B19+(14/0.017)*(B20*B50-B35*B51)</f>
        <v>-0.19744968726801257</v>
      </c>
      <c r="C74">
        <f>C19+(14/0.017)*(C20*C50-C35*C51)</f>
        <v>-0.18832241103222355</v>
      </c>
      <c r="D74">
        <f>D19+(14/0.017)*(D20*D50-D35*D51)</f>
        <v>-0.18853403282323627</v>
      </c>
      <c r="E74">
        <f>E19+(14/0.017)*(E20*E50-E35*E51)</f>
        <v>-0.17888061789068765</v>
      </c>
      <c r="F74">
        <f>F19+(14/0.017)*(F20*F50-F35*F51)</f>
        <v>-0.1424443646296629</v>
      </c>
    </row>
    <row r="75" spans="1:6" ht="12.75">
      <c r="A75" t="s">
        <v>78</v>
      </c>
      <c r="B75" s="49">
        <f>B20</f>
        <v>-0.008470878</v>
      </c>
      <c r="C75" s="49">
        <f>C20</f>
        <v>-0.002897501</v>
      </c>
      <c r="D75" s="49">
        <f>D20</f>
        <v>-0.01042216</v>
      </c>
      <c r="E75" s="49">
        <f>E20</f>
        <v>-0.006407046</v>
      </c>
      <c r="F75" s="49">
        <f>F20</f>
        <v>-0.007797881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12.421267952254446</v>
      </c>
      <c r="C82">
        <f>C22+(2/0.017)*(C8*C51+C23*C50)</f>
        <v>-13.88073943974497</v>
      </c>
      <c r="D82">
        <f>D22+(2/0.017)*(D8*D51+D23*D50)</f>
        <v>-18.099479323787005</v>
      </c>
      <c r="E82">
        <f>E22+(2/0.017)*(E8*E51+E23*E50)</f>
        <v>3.8739782323782928</v>
      </c>
      <c r="F82">
        <f>F22+(2/0.017)*(F8*F51+F23*F50)</f>
        <v>35.61002346216871</v>
      </c>
    </row>
    <row r="83" spans="1:6" ht="12.75">
      <c r="A83" t="s">
        <v>81</v>
      </c>
      <c r="B83">
        <f>B23+(3/0.017)*(B9*B51+B24*B50)</f>
        <v>-0.22157359237614282</v>
      </c>
      <c r="C83">
        <f>C23+(3/0.017)*(C9*C51+C24*C50)</f>
        <v>-0.7167134564659203</v>
      </c>
      <c r="D83">
        <f>D23+(3/0.017)*(D9*D51+D24*D50)</f>
        <v>-1.355172208719759</v>
      </c>
      <c r="E83">
        <f>E23+(3/0.017)*(E9*E51+E24*E50)</f>
        <v>-2.0661076933214706</v>
      </c>
      <c r="F83">
        <f>F23+(3/0.017)*(F9*F51+F24*F50)</f>
        <v>5.595081368187533</v>
      </c>
    </row>
    <row r="84" spans="1:6" ht="12.75">
      <c r="A84" t="s">
        <v>82</v>
      </c>
      <c r="B84">
        <f>B24+(4/0.017)*(B10*B51+B25*B50)</f>
        <v>-2.075728269146628</v>
      </c>
      <c r="C84">
        <f>C24+(4/0.017)*(C10*C51+C25*C50)</f>
        <v>-0.5244226168168622</v>
      </c>
      <c r="D84">
        <f>D24+(4/0.017)*(D10*D51+D25*D50)</f>
        <v>-1.8445828496446839</v>
      </c>
      <c r="E84">
        <f>E24+(4/0.017)*(E10*E51+E25*E50)</f>
        <v>-0.738021481642873</v>
      </c>
      <c r="F84">
        <f>F24+(4/0.017)*(F10*F51+F25*F50)</f>
        <v>-2.8597241472021553</v>
      </c>
    </row>
    <row r="85" spans="1:6" ht="12.75">
      <c r="A85" t="s">
        <v>83</v>
      </c>
      <c r="B85">
        <f>B25+(5/0.017)*(B11*B51+B26*B50)</f>
        <v>-0.04605676722080168</v>
      </c>
      <c r="C85">
        <f>C25+(5/0.017)*(C11*C51+C26*C50)</f>
        <v>0.06693554094729334</v>
      </c>
      <c r="D85">
        <f>D25+(5/0.017)*(D11*D51+D26*D50)</f>
        <v>-0.5273583949698083</v>
      </c>
      <c r="E85">
        <f>E25+(5/0.017)*(E11*E51+E26*E50)</f>
        <v>-1.4292030836323901</v>
      </c>
      <c r="F85">
        <f>F25+(5/0.017)*(F11*F51+F26*F50)</f>
        <v>-1.6619107963004605</v>
      </c>
    </row>
    <row r="86" spans="1:6" ht="12.75">
      <c r="A86" t="s">
        <v>84</v>
      </c>
      <c r="B86">
        <f>B26+(6/0.017)*(B12*B51+B27*B50)</f>
        <v>1.078408062582308</v>
      </c>
      <c r="C86">
        <f>C26+(6/0.017)*(C12*C51+C27*C50)</f>
        <v>0.22367773863986457</v>
      </c>
      <c r="D86">
        <f>D26+(6/0.017)*(D12*D51+D27*D50)</f>
        <v>0.21413523623459813</v>
      </c>
      <c r="E86">
        <f>E26+(6/0.017)*(E12*E51+E27*E50)</f>
        <v>0.23800641972494158</v>
      </c>
      <c r="F86">
        <f>F26+(6/0.017)*(F12*F51+F27*F50)</f>
        <v>2.851231729833874</v>
      </c>
    </row>
    <row r="87" spans="1:6" ht="12.75">
      <c r="A87" t="s">
        <v>85</v>
      </c>
      <c r="B87">
        <f>B27+(7/0.017)*(B13*B51+B28*B50)</f>
        <v>0.2469474568015879</v>
      </c>
      <c r="C87">
        <f>C27+(7/0.017)*(C13*C51+C28*C50)</f>
        <v>0.16542557814456765</v>
      </c>
      <c r="D87">
        <f>D27+(7/0.017)*(D13*D51+D28*D50)</f>
        <v>-0.07718796336259026</v>
      </c>
      <c r="E87">
        <f>E27+(7/0.017)*(E13*E51+E28*E50)</f>
        <v>-0.27887848572902</v>
      </c>
      <c r="F87">
        <f>F27+(7/0.017)*(F13*F51+F28*F50)</f>
        <v>0.3208453307818294</v>
      </c>
    </row>
    <row r="88" spans="1:6" ht="12.75">
      <c r="A88" t="s">
        <v>86</v>
      </c>
      <c r="B88">
        <f>B28+(8/0.017)*(B14*B51+B29*B50)</f>
        <v>-0.0781598101283224</v>
      </c>
      <c r="C88">
        <f>C28+(8/0.017)*(C14*C51+C29*C50)</f>
        <v>-0.16813045674792568</v>
      </c>
      <c r="D88">
        <f>D28+(8/0.017)*(D14*D51+D29*D50)</f>
        <v>-0.2652851455318645</v>
      </c>
      <c r="E88">
        <f>E28+(8/0.017)*(E14*E51+E29*E50)</f>
        <v>-0.2354602673064765</v>
      </c>
      <c r="F88">
        <f>F28+(8/0.017)*(F14*F51+F29*F50)</f>
        <v>-0.18615207823593452</v>
      </c>
    </row>
    <row r="89" spans="1:6" ht="12.75">
      <c r="A89" t="s">
        <v>87</v>
      </c>
      <c r="B89">
        <f>B29+(9/0.017)*(B15*B51+B30*B50)</f>
        <v>0.11248472773215937</v>
      </c>
      <c r="C89">
        <f>C29+(9/0.017)*(C15*C51+C30*C50)</f>
        <v>-0.040550778988251476</v>
      </c>
      <c r="D89">
        <f>D29+(9/0.017)*(D15*D51+D30*D50)</f>
        <v>0.008264244001999623</v>
      </c>
      <c r="E89">
        <f>E29+(9/0.017)*(E15*E51+E30*E50)</f>
        <v>-0.04213819668116054</v>
      </c>
      <c r="F89">
        <f>F29+(9/0.017)*(F15*F51+F30*F50)</f>
        <v>0.004788622169765243</v>
      </c>
    </row>
    <row r="90" spans="1:6" ht="12.75">
      <c r="A90" t="s">
        <v>88</v>
      </c>
      <c r="B90">
        <f>B30+(10/0.017)*(B16*B51+B31*B50)</f>
        <v>0.10842085342249567</v>
      </c>
      <c r="C90">
        <f>C30+(10/0.017)*(C16*C51+C31*C50)</f>
        <v>0.07162160179482126</v>
      </c>
      <c r="D90">
        <f>D30+(10/0.017)*(D16*D51+D31*D50)</f>
        <v>0.025718404013730694</v>
      </c>
      <c r="E90">
        <f>E30+(10/0.017)*(E16*E51+E31*E50)</f>
        <v>0.0038831454762245244</v>
      </c>
      <c r="F90">
        <f>F30+(10/0.017)*(F16*F51+F31*F50)</f>
        <v>0.34306423179358203</v>
      </c>
    </row>
    <row r="91" spans="1:6" ht="12.75">
      <c r="A91" t="s">
        <v>89</v>
      </c>
      <c r="B91">
        <f>B31+(11/0.017)*(B17*B51+B32*B50)</f>
        <v>0.01478704728433793</v>
      </c>
      <c r="C91">
        <f>C31+(11/0.017)*(C17*C51+C32*C50)</f>
        <v>0.00020694573847647576</v>
      </c>
      <c r="D91">
        <f>D31+(11/0.017)*(D17*D51+D32*D50)</f>
        <v>-0.0069275881706054865</v>
      </c>
      <c r="E91">
        <f>E31+(11/0.017)*(E17*E51+E32*E50)</f>
        <v>-0.009873005795548322</v>
      </c>
      <c r="F91">
        <f>F31+(11/0.017)*(F17*F51+F32*F50)</f>
        <v>1.0477520641765867E-05</v>
      </c>
    </row>
    <row r="92" spans="1:6" ht="12.75">
      <c r="A92" t="s">
        <v>90</v>
      </c>
      <c r="B92">
        <f>B32+(12/0.017)*(B18*B51+B33*B50)</f>
        <v>0.016768944642594572</v>
      </c>
      <c r="C92">
        <f>C32+(12/0.017)*(C18*C51+C33*C50)</f>
        <v>-0.008761230831235724</v>
      </c>
      <c r="D92">
        <f>D32+(12/0.017)*(D18*D51+D33*D50)</f>
        <v>-0.01786920292077562</v>
      </c>
      <c r="E92">
        <f>E32+(12/0.017)*(E18*E51+E33*E50)</f>
        <v>-0.016490690247483758</v>
      </c>
      <c r="F92">
        <f>F32+(12/0.017)*(F18*F51+F33*F50)</f>
        <v>-0.021064410857401072</v>
      </c>
    </row>
    <row r="93" spans="1:6" ht="12.75">
      <c r="A93" t="s">
        <v>91</v>
      </c>
      <c r="B93">
        <f>B33+(13/0.017)*(B19*B51+B34*B50)</f>
        <v>0.11367675071148253</v>
      </c>
      <c r="C93">
        <f>C33+(13/0.017)*(C19*C51+C34*C50)</f>
        <v>0.10397071745835464</v>
      </c>
      <c r="D93">
        <f>D33+(13/0.017)*(D19*D51+D34*D50)</f>
        <v>0.11198629963922276</v>
      </c>
      <c r="E93">
        <f>E33+(13/0.017)*(E19*E51+E34*E50)</f>
        <v>0.09333678712274907</v>
      </c>
      <c r="F93">
        <f>F33+(13/0.017)*(F19*F51+F34*F50)</f>
        <v>0.073030347038097</v>
      </c>
    </row>
    <row r="94" spans="1:6" ht="12.75">
      <c r="A94" t="s">
        <v>92</v>
      </c>
      <c r="B94">
        <f>B34+(14/0.017)*(B20*B51+B35*B50)</f>
        <v>0.006638999735140441</v>
      </c>
      <c r="C94">
        <f>C34+(14/0.017)*(C20*C51+C35*C50)</f>
        <v>-0.0020086694281211967</v>
      </c>
      <c r="D94">
        <f>D34+(14/0.017)*(D20*D51+D35*D50)</f>
        <v>-0.003829787680988331</v>
      </c>
      <c r="E94">
        <f>E34+(14/0.017)*(E20*E51+E35*E50)</f>
        <v>-0.005364833547251928</v>
      </c>
      <c r="F94">
        <f>F34+(14/0.017)*(F20*F51+F35*F50)</f>
        <v>-0.02366694860467218</v>
      </c>
    </row>
    <row r="95" spans="1:6" ht="12.75">
      <c r="A95" t="s">
        <v>93</v>
      </c>
      <c r="B95" s="49">
        <f>B35</f>
        <v>-0.0001856384</v>
      </c>
      <c r="C95" s="49">
        <f>C35</f>
        <v>0.001570959</v>
      </c>
      <c r="D95" s="49">
        <f>D35</f>
        <v>-0.001227581</v>
      </c>
      <c r="E95" s="49">
        <f>E35</f>
        <v>0.0004788722</v>
      </c>
      <c r="F95" s="49">
        <f>F35</f>
        <v>0.001936325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0.754018769393655</v>
      </c>
      <c r="C103">
        <f>C63*10000/C62</f>
        <v>-1.6253186153761057</v>
      </c>
      <c r="D103">
        <f>D63*10000/D62</f>
        <v>-2.067641857655989</v>
      </c>
      <c r="E103">
        <f>E63*10000/E62</f>
        <v>0.5617135753653159</v>
      </c>
      <c r="F103">
        <f>F63*10000/F62</f>
        <v>-2.151876671072646</v>
      </c>
      <c r="G103">
        <f>AVERAGE(C103:E103)</f>
        <v>-1.0437489658889263</v>
      </c>
      <c r="H103">
        <f>STDEV(C103:E103)</f>
        <v>1.407851178638262</v>
      </c>
      <c r="I103">
        <f>(B103*B4+C103*C4+D103*D4+E103*E4+F103*F4)/SUM(B4:F4)</f>
        <v>-0.9298701007773733</v>
      </c>
      <c r="K103">
        <f>(LN(H103)+LN(H123))/2-LN(K114*K115^3)</f>
        <v>-3.9040258348787065</v>
      </c>
    </row>
    <row r="104" spans="1:11" ht="12.75">
      <c r="A104" t="s">
        <v>67</v>
      </c>
      <c r="B104">
        <f>B64*10000/B62</f>
        <v>-0.028233028006336338</v>
      </c>
      <c r="C104">
        <f>C64*10000/C62</f>
        <v>-0.15276447190084708</v>
      </c>
      <c r="D104">
        <f>D64*10000/D62</f>
        <v>-0.3031741905803718</v>
      </c>
      <c r="E104">
        <f>E64*10000/E62</f>
        <v>0.12106960961605606</v>
      </c>
      <c r="F104">
        <f>F64*10000/F62</f>
        <v>-1.6425068076995648</v>
      </c>
      <c r="G104">
        <f>AVERAGE(C104:E104)</f>
        <v>-0.11162301762172094</v>
      </c>
      <c r="H104">
        <f>STDEV(C104:E104)</f>
        <v>0.21509338657064225</v>
      </c>
      <c r="I104">
        <f>(B104*B4+C104*C4+D104*D4+E104*E4+F104*F4)/SUM(B4:F4)</f>
        <v>-0.303251905505308</v>
      </c>
      <c r="K104">
        <f>(LN(H104)+LN(H124))/2-LN(K114*K115^4)</f>
        <v>-4.2277923202567615</v>
      </c>
    </row>
    <row r="105" spans="1:11" ht="12.75">
      <c r="A105" t="s">
        <v>68</v>
      </c>
      <c r="B105">
        <f>B65*10000/B62</f>
        <v>0.5462164807429503</v>
      </c>
      <c r="C105">
        <f>C65*10000/C62</f>
        <v>-0.06210502223583457</v>
      </c>
      <c r="D105">
        <f>D65*10000/D62</f>
        <v>0.6070414949618446</v>
      </c>
      <c r="E105">
        <f>E65*10000/E62</f>
        <v>-0.27068753654953903</v>
      </c>
      <c r="F105">
        <f>F65*10000/F62</f>
        <v>-0.480504855756912</v>
      </c>
      <c r="G105">
        <f>AVERAGE(C105:E105)</f>
        <v>0.09141631205882365</v>
      </c>
      <c r="H105">
        <f>STDEV(C105:E105)</f>
        <v>0.45856151523234806</v>
      </c>
      <c r="I105">
        <f>(B105*B4+C105*C4+D105*D4+E105*E4+F105*F4)/SUM(B4:F4)</f>
        <v>0.08141662728230344</v>
      </c>
      <c r="K105">
        <f>(LN(H105)+LN(H125))/2-LN(K114*K115^5)</f>
        <v>-3.227388725920476</v>
      </c>
    </row>
    <row r="106" spans="1:11" ht="12.75">
      <c r="A106" t="s">
        <v>69</v>
      </c>
      <c r="B106">
        <f>B66*10000/B62</f>
        <v>2.2619660885257695</v>
      </c>
      <c r="C106">
        <f>C66*10000/C62</f>
        <v>0.7406965336808483</v>
      </c>
      <c r="D106">
        <f>D66*10000/D62</f>
        <v>1.3356113957854907</v>
      </c>
      <c r="E106">
        <f>E66*10000/E62</f>
        <v>0.5112132340415214</v>
      </c>
      <c r="F106">
        <f>F66*10000/F62</f>
        <v>13.766990646973884</v>
      </c>
      <c r="G106">
        <f>AVERAGE(C106:E106)</f>
        <v>0.8625070545026201</v>
      </c>
      <c r="H106">
        <f>STDEV(C106:E106)</f>
        <v>0.4254837652706183</v>
      </c>
      <c r="I106">
        <f>(B106*B4+C106*C4+D106*D4+E106*E4+F106*F4)/SUM(B4:F4)</f>
        <v>2.7834943103440124</v>
      </c>
      <c r="K106">
        <f>(LN(H106)+LN(H126))/2-LN(K114*K115^6)</f>
        <v>-4.742669049609923</v>
      </c>
    </row>
    <row r="107" spans="1:11" ht="12.75">
      <c r="A107" t="s">
        <v>70</v>
      </c>
      <c r="B107">
        <f>B67*10000/B62</f>
        <v>-0.11119496137347037</v>
      </c>
      <c r="C107">
        <f>C67*10000/C62</f>
        <v>0.02669690019399487</v>
      </c>
      <c r="D107">
        <f>D67*10000/D62</f>
        <v>0.3425601251342857</v>
      </c>
      <c r="E107">
        <f>E67*10000/E62</f>
        <v>0.025459139331398165</v>
      </c>
      <c r="F107">
        <f>F67*10000/F62</f>
        <v>-0.33283454341663254</v>
      </c>
      <c r="G107">
        <f>AVERAGE(C107:E107)</f>
        <v>0.13157205488655957</v>
      </c>
      <c r="H107">
        <f>STDEV(C107:E107)</f>
        <v>0.182722076808285</v>
      </c>
      <c r="I107">
        <f>(B107*B4+C107*C4+D107*D4+E107*E4+F107*F4)/SUM(B4:F4)</f>
        <v>0.03445649096106482</v>
      </c>
      <c r="K107">
        <f>(LN(H107)+LN(H127))/2-LN(K114*K115^7)</f>
        <v>-3.1146836705568934</v>
      </c>
    </row>
    <row r="108" spans="1:9" ht="12.75">
      <c r="A108" t="s">
        <v>71</v>
      </c>
      <c r="B108">
        <f>B68*10000/B62</f>
        <v>0.01564575912061155</v>
      </c>
      <c r="C108">
        <f>C68*10000/C62</f>
        <v>0.13134933746456323</v>
      </c>
      <c r="D108">
        <f>D68*10000/D62</f>
        <v>0.06317750754060616</v>
      </c>
      <c r="E108">
        <f>E68*10000/E62</f>
        <v>0.17273533103348704</v>
      </c>
      <c r="F108">
        <f>F68*10000/F62</f>
        <v>-0.2794664938612934</v>
      </c>
      <c r="G108">
        <f>AVERAGE(C108:E108)</f>
        <v>0.1224207253462188</v>
      </c>
      <c r="H108">
        <f>STDEV(C108:E108)</f>
        <v>0.05532195999686017</v>
      </c>
      <c r="I108">
        <f>(B108*B4+C108*C4+D108*D4+E108*E4+F108*F4)/SUM(B4:F4)</f>
        <v>0.05340709783869513</v>
      </c>
    </row>
    <row r="109" spans="1:9" ht="12.75">
      <c r="A109" t="s">
        <v>72</v>
      </c>
      <c r="B109">
        <f>B69*10000/B62</f>
        <v>0.006996981243552916</v>
      </c>
      <c r="C109">
        <f>C69*10000/C62</f>
        <v>-0.08428377521731192</v>
      </c>
      <c r="D109">
        <f>D69*10000/D62</f>
        <v>-0.024040726150838857</v>
      </c>
      <c r="E109">
        <f>E69*10000/E62</f>
        <v>0.024763841247443703</v>
      </c>
      <c r="F109">
        <f>F69*10000/F62</f>
        <v>0.009352870568831882</v>
      </c>
      <c r="G109">
        <f>AVERAGE(C109:E109)</f>
        <v>-0.027853553373569026</v>
      </c>
      <c r="H109">
        <f>STDEV(C109:E109)</f>
        <v>0.05462370275561612</v>
      </c>
      <c r="I109">
        <f>(B109*B4+C109*C4+D109*D4+E109*E4+F109*F4)/SUM(B4:F4)</f>
        <v>-0.01783783864128199</v>
      </c>
    </row>
    <row r="110" spans="1:11" ht="12.75">
      <c r="A110" t="s">
        <v>73</v>
      </c>
      <c r="B110">
        <f>B70*10000/B62</f>
        <v>-0.395250131865011</v>
      </c>
      <c r="C110">
        <f>C70*10000/C62</f>
        <v>-0.217835910671282</v>
      </c>
      <c r="D110">
        <f>D70*10000/D62</f>
        <v>-0.14880534790418598</v>
      </c>
      <c r="E110">
        <f>E70*10000/E62</f>
        <v>-0.1772508769266089</v>
      </c>
      <c r="F110">
        <f>F70*10000/F62</f>
        <v>-0.3610924743164756</v>
      </c>
      <c r="G110">
        <f>AVERAGE(C110:E110)</f>
        <v>-0.1812973785006923</v>
      </c>
      <c r="H110">
        <f>STDEV(C110:E110)</f>
        <v>0.034692726618518646</v>
      </c>
      <c r="I110">
        <f>(B110*B4+C110*C4+D110*D4+E110*E4+F110*F4)/SUM(B4:F4)</f>
        <v>-0.23633879419988527</v>
      </c>
      <c r="K110">
        <f>EXP(AVERAGE(K103:K107))</f>
        <v>0.021422534001314456</v>
      </c>
    </row>
    <row r="111" spans="1:9" ht="12.75">
      <c r="A111" t="s">
        <v>74</v>
      </c>
      <c r="B111">
        <f>B71*10000/B62</f>
        <v>-0.03440384529336184</v>
      </c>
      <c r="C111">
        <f>C71*10000/C62</f>
        <v>-0.010618334522715918</v>
      </c>
      <c r="D111">
        <f>D71*10000/D62</f>
        <v>0.03747666958934908</v>
      </c>
      <c r="E111">
        <f>E71*10000/E62</f>
        <v>-0.039632703664372555</v>
      </c>
      <c r="F111">
        <f>F71*10000/F62</f>
        <v>-0.053392415712839876</v>
      </c>
      <c r="G111">
        <f>AVERAGE(C111:E111)</f>
        <v>-0.004258122865913132</v>
      </c>
      <c r="H111">
        <f>STDEV(C111:E111)</f>
        <v>0.038946156166365604</v>
      </c>
      <c r="I111">
        <f>(B111*B4+C111*C4+D111*D4+E111*E4+F111*F4)/SUM(B4:F4)</f>
        <v>-0.015181295748803914</v>
      </c>
    </row>
    <row r="112" spans="1:9" ht="12.75">
      <c r="A112" t="s">
        <v>75</v>
      </c>
      <c r="B112">
        <f>B72*10000/B62</f>
        <v>-0.04056608426708581</v>
      </c>
      <c r="C112">
        <f>C72*10000/C62</f>
        <v>-0.02406771239166466</v>
      </c>
      <c r="D112">
        <f>D72*10000/D62</f>
        <v>-0.0437665599826109</v>
      </c>
      <c r="E112">
        <f>E72*10000/E62</f>
        <v>-0.06366849769216389</v>
      </c>
      <c r="F112">
        <f>F72*10000/F62</f>
        <v>-0.07808694152519313</v>
      </c>
      <c r="G112">
        <f>AVERAGE(C112:E112)</f>
        <v>-0.043834256688813154</v>
      </c>
      <c r="H112">
        <f>STDEV(C112:E112)</f>
        <v>0.019800479444626623</v>
      </c>
      <c r="I112">
        <f>(B112*B4+C112*C4+D112*D4+E112*E4+F112*F4)/SUM(B4:F4)</f>
        <v>-0.047916612896246796</v>
      </c>
    </row>
    <row r="113" spans="1:9" ht="12.75">
      <c r="A113" t="s">
        <v>76</v>
      </c>
      <c r="B113">
        <f>B73*10000/B62</f>
        <v>0.04760182747874928</v>
      </c>
      <c r="C113">
        <f>C73*10000/C62</f>
        <v>0.025138496751545114</v>
      </c>
      <c r="D113">
        <f>D73*10000/D62</f>
        <v>0.005851388964856142</v>
      </c>
      <c r="E113">
        <f>E73*10000/E62</f>
        <v>0.016233572451044474</v>
      </c>
      <c r="F113">
        <f>F73*10000/F62</f>
        <v>-0.005337709059876876</v>
      </c>
      <c r="G113">
        <f>AVERAGE(C113:E113)</f>
        <v>0.015741152722481912</v>
      </c>
      <c r="H113">
        <f>STDEV(C113:E113)</f>
        <v>0.00965297827541572</v>
      </c>
      <c r="I113">
        <f>(B113*B4+C113*C4+D113*D4+E113*E4+F113*F4)/SUM(B4:F4)</f>
        <v>0.01756893132429411</v>
      </c>
    </row>
    <row r="114" spans="1:11" ht="12.75">
      <c r="A114" t="s">
        <v>77</v>
      </c>
      <c r="B114">
        <f>B74*10000/B62</f>
        <v>-0.19744995216362252</v>
      </c>
      <c r="C114">
        <f>C74*10000/C62</f>
        <v>-0.18832332206539593</v>
      </c>
      <c r="D114">
        <f>D74*10000/D62</f>
        <v>-0.1885338686394055</v>
      </c>
      <c r="E114">
        <f>E74*10000/E62</f>
        <v>-0.17888041182972608</v>
      </c>
      <c r="F114">
        <f>F74*10000/F62</f>
        <v>-0.14244621957038975</v>
      </c>
      <c r="G114">
        <f>AVERAGE(C114:E114)</f>
        <v>-0.18524586751150918</v>
      </c>
      <c r="H114">
        <f>STDEV(C114:E114)</f>
        <v>0.005513651421019595</v>
      </c>
      <c r="I114">
        <f>(B114*B4+C114*C4+D114*D4+E114*E4+F114*F4)/SUM(B4:F4)</f>
        <v>-0.1813242027031865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-0.008470889364405917</v>
      </c>
      <c r="C115">
        <f>C75*10000/C62</f>
        <v>-0.0028975150170227936</v>
      </c>
      <c r="D115">
        <f>D75*10000/D62</f>
        <v>-0.010422150923918997</v>
      </c>
      <c r="E115">
        <f>E75*10000/E62</f>
        <v>-0.00640703861942364</v>
      </c>
      <c r="F115">
        <f>F75*10000/F62</f>
        <v>-0.007797982545660214</v>
      </c>
      <c r="G115">
        <f>AVERAGE(C115:E115)</f>
        <v>-0.006575568186788477</v>
      </c>
      <c r="H115">
        <f>STDEV(C115:E115)</f>
        <v>0.0037651478117259937</v>
      </c>
      <c r="I115">
        <f>(B115*B4+C115*C4+D115*D4+E115*E4+F115*F4)/SUM(B4:F4)</f>
        <v>-0.007013614255943773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12.421284616445694</v>
      </c>
      <c r="C122">
        <f>C82*10000/C62</f>
        <v>-13.880806589554798</v>
      </c>
      <c r="D122">
        <f>D82*10000/D62</f>
        <v>-18.09946356195448</v>
      </c>
      <c r="E122">
        <f>E82*10000/E62</f>
        <v>3.87397376976133</v>
      </c>
      <c r="F122">
        <f>F82*10000/F62</f>
        <v>35.610487183446665</v>
      </c>
      <c r="G122">
        <f>AVERAGE(C122:E122)</f>
        <v>-9.36876546058265</v>
      </c>
      <c r="H122">
        <f>STDEV(C122:E122)</f>
        <v>11.66091220294805</v>
      </c>
      <c r="I122">
        <f>(B122*B4+C122*C4+D122*D4+E122*E4+F122*F4)/SUM(B4:F4)</f>
        <v>-0.2142424433640195</v>
      </c>
    </row>
    <row r="123" spans="1:9" ht="12.75">
      <c r="A123" t="s">
        <v>81</v>
      </c>
      <c r="B123">
        <f>B83*10000/B62</f>
        <v>-0.22157388963603072</v>
      </c>
      <c r="C123">
        <f>C83*10000/C62</f>
        <v>-0.7167169236567361</v>
      </c>
      <c r="D123">
        <f>D83*10000/D62</f>
        <v>-1.3551710285754572</v>
      </c>
      <c r="E123">
        <f>E83*10000/E62</f>
        <v>-2.066105313275253</v>
      </c>
      <c r="F123">
        <f>F83*10000/F62</f>
        <v>5.595154228523755</v>
      </c>
      <c r="G123">
        <f>AVERAGE(C123:E123)</f>
        <v>-1.3793310885024823</v>
      </c>
      <c r="H123">
        <f>STDEV(C123:E123)</f>
        <v>0.6750185463237818</v>
      </c>
      <c r="I123">
        <f>(B123*B4+C123*C4+D123*D4+E123*E4+F123*F4)/SUM(B4:F4)</f>
        <v>-0.28268488646757856</v>
      </c>
    </row>
    <row r="124" spans="1:9" ht="12.75">
      <c r="A124" t="s">
        <v>82</v>
      </c>
      <c r="B124">
        <f>B84*10000/B62</f>
        <v>-2.075731053913287</v>
      </c>
      <c r="C124">
        <f>C84*10000/C62</f>
        <v>-0.5244251537767368</v>
      </c>
      <c r="D124">
        <f>D84*10000/D62</f>
        <v>-1.8445812432998037</v>
      </c>
      <c r="E124">
        <f>E84*10000/E62</f>
        <v>-0.7380206314813632</v>
      </c>
      <c r="F124">
        <f>F84*10000/F62</f>
        <v>-2.8597613871365115</v>
      </c>
      <c r="G124">
        <f>AVERAGE(C124:E124)</f>
        <v>-1.0356756761859678</v>
      </c>
      <c r="H124">
        <f>STDEV(C124:E124)</f>
        <v>0.7086267842840714</v>
      </c>
      <c r="I124">
        <f>(B124*B4+C124*C4+D124*D4+E124*E4+F124*F4)/SUM(B4:F4)</f>
        <v>-1.4296451775384798</v>
      </c>
    </row>
    <row r="125" spans="1:9" ht="12.75">
      <c r="A125" t="s">
        <v>83</v>
      </c>
      <c r="B125">
        <f>B85*10000/B62</f>
        <v>-0.046056829009886356</v>
      </c>
      <c r="C125">
        <f>C85*10000/C62</f>
        <v>0.0669358647563285</v>
      </c>
      <c r="D125">
        <f>D85*10000/D62</f>
        <v>-0.527357935722636</v>
      </c>
      <c r="E125">
        <f>E85*10000/E62</f>
        <v>-1.429201437266422</v>
      </c>
      <c r="F125">
        <f>F85*10000/F62</f>
        <v>-1.66193243805532</v>
      </c>
      <c r="G125">
        <f>AVERAGE(C125:E125)</f>
        <v>-0.6298745027442432</v>
      </c>
      <c r="H125">
        <f>STDEV(C125:E125)</f>
        <v>0.753318618853537</v>
      </c>
      <c r="I125">
        <f>(B125*B4+C125*C4+D125*D4+E125*E4+F125*F4)/SUM(B4:F4)</f>
        <v>-0.6823015433461649</v>
      </c>
    </row>
    <row r="126" spans="1:9" ht="12.75">
      <c r="A126" t="s">
        <v>84</v>
      </c>
      <c r="B126">
        <f>B86*10000/B62</f>
        <v>1.0784095093587778</v>
      </c>
      <c r="C126">
        <f>C86*10000/C62</f>
        <v>0.22367882070884781</v>
      </c>
      <c r="D126">
        <f>D86*10000/D62</f>
        <v>0.21413504975609948</v>
      </c>
      <c r="E126">
        <f>E86*10000/E62</f>
        <v>0.23800614555419974</v>
      </c>
      <c r="F126">
        <f>F86*10000/F62</f>
        <v>2.85126885917817</v>
      </c>
      <c r="G126">
        <f>AVERAGE(C126:E126)</f>
        <v>0.225273338673049</v>
      </c>
      <c r="H126">
        <f>STDEV(C126:E126)</f>
        <v>0.012015164139709534</v>
      </c>
      <c r="I126">
        <f>(B126*B4+C126*C4+D126*D4+E126*E4+F126*F4)/SUM(B4:F4)</f>
        <v>0.6988262262974817</v>
      </c>
    </row>
    <row r="127" spans="1:9" ht="12.75">
      <c r="A127" t="s">
        <v>85</v>
      </c>
      <c r="B127">
        <f>B87*10000/B62</f>
        <v>0.24694778810268084</v>
      </c>
      <c r="C127">
        <f>C87*10000/C62</f>
        <v>0.16542637841145266</v>
      </c>
      <c r="D127">
        <f>D87*10000/D62</f>
        <v>-0.07718789614387477</v>
      </c>
      <c r="E127">
        <f>E87*10000/E62</f>
        <v>-0.27887816447583114</v>
      </c>
      <c r="F127">
        <f>F87*10000/F62</f>
        <v>0.3208495088977741</v>
      </c>
      <c r="G127">
        <f>AVERAGE(C127:E127)</f>
        <v>-0.0635465607360844</v>
      </c>
      <c r="H127">
        <f>STDEV(C127:E127)</f>
        <v>0.2224661687343728</v>
      </c>
      <c r="I127">
        <f>(B127*B4+C127*C4+D127*D4+E127*E4+F127*F4)/SUM(B4:F4)</f>
        <v>0.03277581371354742</v>
      </c>
    </row>
    <row r="128" spans="1:9" ht="12.75">
      <c r="A128" t="s">
        <v>86</v>
      </c>
      <c r="B128">
        <f>B88*10000/B62</f>
        <v>-0.07815991498637949</v>
      </c>
      <c r="C128">
        <f>C88*10000/C62</f>
        <v>-0.1681312700999986</v>
      </c>
      <c r="D128">
        <f>D88*10000/D62</f>
        <v>-0.2652849145097472</v>
      </c>
      <c r="E128">
        <f>E88*10000/E62</f>
        <v>-0.23545999606876686</v>
      </c>
      <c r="F128">
        <f>F88*10000/F62</f>
        <v>-0.1861545023477778</v>
      </c>
      <c r="G128">
        <f>AVERAGE(C128:E128)</f>
        <v>-0.22295872689283758</v>
      </c>
      <c r="H128">
        <f>STDEV(C128:E128)</f>
        <v>0.04976865432961538</v>
      </c>
      <c r="I128">
        <f>(B128*B4+C128*C4+D128*D4+E128*E4+F128*F4)/SUM(B4:F4)</f>
        <v>-0.19700257206425803</v>
      </c>
    </row>
    <row r="129" spans="1:9" ht="12.75">
      <c r="A129" t="s">
        <v>87</v>
      </c>
      <c r="B129">
        <f>B89*10000/B62</f>
        <v>0.11248487864002342</v>
      </c>
      <c r="C129">
        <f>C89*10000/C62</f>
        <v>-0.04055097515770695</v>
      </c>
      <c r="D129">
        <f>D89*10000/D62</f>
        <v>0.008264236805127959</v>
      </c>
      <c r="E129">
        <f>E89*10000/E62</f>
        <v>-0.042138148140198256</v>
      </c>
      <c r="F129">
        <f>F89*10000/F62</f>
        <v>0.004788684528218744</v>
      </c>
      <c r="G129">
        <f>AVERAGE(C129:E129)</f>
        <v>-0.024808295497592416</v>
      </c>
      <c r="H129">
        <f>STDEV(C129:E129)</f>
        <v>0.02865264515197418</v>
      </c>
      <c r="I129">
        <f>(B129*B4+C129*C4+D129*D4+E129*E4+F129*F4)/SUM(B4:F4)</f>
        <v>-0.0009072500559949953</v>
      </c>
    </row>
    <row r="130" spans="1:9" ht="12.75">
      <c r="A130" t="s">
        <v>88</v>
      </c>
      <c r="B130">
        <f>B90*10000/B62</f>
        <v>0.10842099887832544</v>
      </c>
      <c r="C130">
        <f>C90*10000/C62</f>
        <v>0.07162194827326074</v>
      </c>
      <c r="D130">
        <f>D90*10000/D62</f>
        <v>0.0257183816169993</v>
      </c>
      <c r="E130">
        <f>E90*10000/E62</f>
        <v>0.003883141003047384</v>
      </c>
      <c r="F130">
        <f>F90*10000/F62</f>
        <v>0.34306869924876804</v>
      </c>
      <c r="G130">
        <f>AVERAGE(C130:E130)</f>
        <v>0.03374115696443581</v>
      </c>
      <c r="H130">
        <f>STDEV(C130:E130)</f>
        <v>0.03457470456568434</v>
      </c>
      <c r="I130">
        <f>(B130*B4+C130*C4+D130*D4+E130*E4+F130*F4)/SUM(B4:F4)</f>
        <v>0.08577191347387833</v>
      </c>
    </row>
    <row r="131" spans="1:9" ht="12.75">
      <c r="A131" t="s">
        <v>89</v>
      </c>
      <c r="B131">
        <f>B91*10000/B62</f>
        <v>0.014787067122424098</v>
      </c>
      <c r="C131">
        <f>C91*10000/C62</f>
        <v>0.0002069467396023195</v>
      </c>
      <c r="D131">
        <f>D91*10000/D62</f>
        <v>-0.0069275821377532375</v>
      </c>
      <c r="E131">
        <f>E91*10000/E62</f>
        <v>-0.009872994422370546</v>
      </c>
      <c r="F131">
        <f>F91*10000/F62</f>
        <v>1.0477657082261812E-05</v>
      </c>
      <c r="G131">
        <f>AVERAGE(C131:E131)</f>
        <v>-0.00553120994017382</v>
      </c>
      <c r="H131">
        <f>STDEV(C131:E131)</f>
        <v>0.0051830198671082</v>
      </c>
      <c r="I131">
        <f>(B131*B4+C131*C4+D131*D4+E131*E4+F131*F4)/SUM(B4:F4)</f>
        <v>-0.001838933110672893</v>
      </c>
    </row>
    <row r="132" spans="1:9" ht="12.75">
      <c r="A132" t="s">
        <v>90</v>
      </c>
      <c r="B132">
        <f>B92*10000/B62</f>
        <v>0.016768967139565223</v>
      </c>
      <c r="C132">
        <f>C92*10000/C62</f>
        <v>-0.00876127321478357</v>
      </c>
      <c r="D132">
        <f>D92*10000/D62</f>
        <v>-0.017869187359478043</v>
      </c>
      <c r="E132">
        <f>E92*10000/E62</f>
        <v>-0.016490671251085325</v>
      </c>
      <c r="F132">
        <f>F92*10000/F62</f>
        <v>-0.021064685162626752</v>
      </c>
      <c r="G132">
        <f>AVERAGE(C132:E132)</f>
        <v>-0.014373710608448978</v>
      </c>
      <c r="H132">
        <f>STDEV(C132:E132)</f>
        <v>0.004909141145723441</v>
      </c>
      <c r="I132">
        <f>(B132*B4+C132*C4+D132*D4+E132*E4+F132*F4)/SUM(B4:F4)</f>
        <v>-0.010735632496164275</v>
      </c>
    </row>
    <row r="133" spans="1:9" ht="12.75">
      <c r="A133" t="s">
        <v>91</v>
      </c>
      <c r="B133">
        <f>B93*10000/B62</f>
        <v>0.11367690321854716</v>
      </c>
      <c r="C133">
        <f>C93*10000/C62</f>
        <v>0.10397122042967942</v>
      </c>
      <c r="D133">
        <f>D93*10000/D62</f>
        <v>0.11198620211656654</v>
      </c>
      <c r="E133">
        <f>E93*10000/E62</f>
        <v>0.09333667960373258</v>
      </c>
      <c r="F133">
        <f>F93*10000/F62</f>
        <v>0.07303129805476492</v>
      </c>
      <c r="G133">
        <f>AVERAGE(C133:E133)</f>
        <v>0.10309803404999285</v>
      </c>
      <c r="H133">
        <f>STDEV(C133:E133)</f>
        <v>0.009355373500263199</v>
      </c>
      <c r="I133">
        <f>(B133*B4+C133*C4+D133*D4+E133*E4+F133*F4)/SUM(B4:F4)</f>
        <v>0.10063459030942147</v>
      </c>
    </row>
    <row r="134" spans="1:9" ht="12.75">
      <c r="A134" t="s">
        <v>92</v>
      </c>
      <c r="B134">
        <f>B94*10000/B62</f>
        <v>0.006639008641925298</v>
      </c>
      <c r="C134">
        <f>C94*10000/C62</f>
        <v>-0.0020086791453103056</v>
      </c>
      <c r="D134">
        <f>D94*10000/D62</f>
        <v>-0.0038297843458386873</v>
      </c>
      <c r="E134">
        <f>E94*10000/E62</f>
        <v>-0.005364827367248904</v>
      </c>
      <c r="F134">
        <f>F94*10000/F62</f>
        <v>-0.023667256800696368</v>
      </c>
      <c r="G134">
        <f>AVERAGE(C134:E134)</f>
        <v>-0.0037344302861326323</v>
      </c>
      <c r="H134">
        <f>STDEV(C134:E134)</f>
        <v>0.0016801047644216182</v>
      </c>
      <c r="I134">
        <f>(B134*B4+C134*C4+D134*D4+E134*E4+F134*F4)/SUM(B4:F4)</f>
        <v>-0.0048789271834437055</v>
      </c>
    </row>
    <row r="135" spans="1:9" ht="12.75">
      <c r="A135" t="s">
        <v>93</v>
      </c>
      <c r="B135">
        <f>B95*10000/B62</f>
        <v>-0.00018563864904975983</v>
      </c>
      <c r="C135">
        <f>C95*10000/C62</f>
        <v>0.0015709665997102715</v>
      </c>
      <c r="D135">
        <f>D95*10000/D62</f>
        <v>-0.0012275799309678038</v>
      </c>
      <c r="E135">
        <f>E95*10000/E62</f>
        <v>0.000478871648364685</v>
      </c>
      <c r="F135">
        <f>F95*10000/F62</f>
        <v>0.00193635021523482</v>
      </c>
      <c r="G135">
        <f>AVERAGE(C135:E135)</f>
        <v>0.0002740861057023842</v>
      </c>
      <c r="H135">
        <f>STDEV(C135:E135)</f>
        <v>0.0014104674792263707</v>
      </c>
      <c r="I135">
        <f>(B135*B4+C135*C4+D135*D4+E135*E4+F135*F4)/SUM(B4:F4)</f>
        <v>0.00042856112994302297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2004-10-25T11:42:22Z</cp:lastPrinted>
  <dcterms:created xsi:type="dcterms:W3CDTF">2004-10-25T11:42:22Z</dcterms:created>
  <dcterms:modified xsi:type="dcterms:W3CDTF">2004-10-25T12:48:57Z</dcterms:modified>
  <cp:category/>
  <cp:version/>
  <cp:contentType/>
  <cp:contentStatus/>
</cp:coreProperties>
</file>