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<sst xmlns="http://schemas.openxmlformats.org/spreadsheetml/2006/main" count="202" uniqueCount="97">
  <si>
    <t xml:space="preserve"> Thu 28/10/2004       14:19:30</t>
  </si>
  <si>
    <t>LISSNER</t>
  </si>
  <si>
    <t>HCMQAP369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</si>
  <si>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</si>
  <si>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</si>
  <si>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</si>
  <si>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</si>
  <si>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</si>
  <si>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</si>
  <si>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</si>
  <si>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</si>
  <si>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</si>
  <si>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</si>
  <si>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</si>
  <si>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</si>
  <si>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</si>
  <si>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</si>
  <si>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</si>
  <si>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</si>
  <si>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</si>
  <si>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</si>
  <si>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</si>
  <si>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</si>
  <si>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</si>
  <si>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</si>
  <si>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</si>
  <si>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</si>
  <si>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</si>
  <si>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</si>
  <si>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</si>
  <si>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</si>
  <si>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</si>
  <si>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</si>
  <si>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</si>
  <si>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</si>
  <si>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</si>
  <si>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</si>
  <si>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</si>
  <si>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</si>
  <si>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</si>
  <si>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</si>
  <si>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</si>
  <si>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</si>
  <si>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</si>
  <si>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</si>
  <si>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</si>
  <si>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</si>
  <si>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</si>
  <si>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</si>
  <si>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</si>
  <si>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ACCEPTED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</si>
  <si>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</si>
  <si>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</si>
  <si>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</si>
  <si>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</si>
  <si>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</si>
  <si>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ACCEPTED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</si>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</sst>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33096448"/>
        <c:axId val="29432577"/>
      </c:lineChart>
      <c:catAx>
        <c:axId val="3309644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432577"/>
        <c:crosses val="autoZero"/>
        <c:auto val="1"/>
        <c:lblOffset val="100"/>
        <c:noMultiLvlLbl val="0"/>
      </c:catAx>
      <c:valAx>
        <c:axId val="294325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09644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-0.002258</v>
      </c>
      <c r="C4" s="13">
        <v>-0.003746</v>
      </c>
      <c r="D4" s="13">
        <v>-0.003744</v>
      </c>
      <c r="E4" s="13">
        <v>-0.003746</v>
      </c>
      <c r="F4" s="24">
        <v>-0.002079</v>
      </c>
      <c r="G4" s="34">
        <v>-0.011677</v>
      </c>
    </row>
    <row r="5" spans="1:7" ht="12.75" thickBot="1">
      <c r="A5" s="44" t="s">
        <v>13</v>
      </c>
      <c r="B5" s="45">
        <v>-0.308862</v>
      </c>
      <c r="C5" s="46">
        <v>-1.903597</v>
      </c>
      <c r="D5" s="46">
        <v>-0.40909</v>
      </c>
      <c r="E5" s="46">
        <v>0.387883</v>
      </c>
      <c r="F5" s="47">
        <v>3.865298</v>
      </c>
      <c r="G5" s="48">
        <v>9.122723</v>
      </c>
    </row>
    <row r="6" spans="1:7" ht="12.75" thickTop="1">
      <c r="A6" s="6" t="s">
        <v>14</v>
      </c>
      <c r="B6" s="39">
        <v>89.23857</v>
      </c>
      <c r="C6" s="40">
        <v>-15.95023</v>
      </c>
      <c r="D6" s="40">
        <v>-7.804284</v>
      </c>
      <c r="E6" s="40">
        <v>60.14054</v>
      </c>
      <c r="F6" s="41">
        <v>-162.5351</v>
      </c>
      <c r="G6" s="42">
        <v>-0.004020166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2.811812</v>
      </c>
      <c r="C8" s="14">
        <v>1.849525</v>
      </c>
      <c r="D8" s="14">
        <v>-0.5659717</v>
      </c>
      <c r="E8" s="14">
        <v>1.474465</v>
      </c>
      <c r="F8" s="25">
        <v>0.3074752</v>
      </c>
      <c r="G8" s="35">
        <v>1.112274</v>
      </c>
    </row>
    <row r="9" spans="1:7" ht="12">
      <c r="A9" s="20" t="s">
        <v>17</v>
      </c>
      <c r="B9" s="29">
        <v>-0.5182101</v>
      </c>
      <c r="C9" s="14">
        <v>-0.1888961</v>
      </c>
      <c r="D9" s="14">
        <v>-0.2644973</v>
      </c>
      <c r="E9" s="14">
        <v>-0.09612771</v>
      </c>
      <c r="F9" s="25">
        <v>-0.330272</v>
      </c>
      <c r="G9" s="35">
        <v>-0.2512944</v>
      </c>
    </row>
    <row r="10" spans="1:7" ht="12">
      <c r="A10" s="20" t="s">
        <v>18</v>
      </c>
      <c r="B10" s="29">
        <v>-0.3817937</v>
      </c>
      <c r="C10" s="14">
        <v>-1.245291</v>
      </c>
      <c r="D10" s="14">
        <v>0.2117964</v>
      </c>
      <c r="E10" s="14">
        <v>-0.2867671</v>
      </c>
      <c r="F10" s="25">
        <v>-2.05489</v>
      </c>
      <c r="G10" s="35">
        <v>-0.6472493</v>
      </c>
    </row>
    <row r="11" spans="1:7" ht="12">
      <c r="A11" s="21" t="s">
        <v>19</v>
      </c>
      <c r="B11" s="31">
        <v>3.236758</v>
      </c>
      <c r="C11" s="16">
        <v>1.450037</v>
      </c>
      <c r="D11" s="16">
        <v>2.203686</v>
      </c>
      <c r="E11" s="16">
        <v>1.247135</v>
      </c>
      <c r="F11" s="27">
        <v>14.02233</v>
      </c>
      <c r="G11" s="37">
        <v>3.519748</v>
      </c>
    </row>
    <row r="12" spans="1:7" ht="12">
      <c r="A12" s="20" t="s">
        <v>20</v>
      </c>
      <c r="B12" s="29">
        <v>-0.03186136</v>
      </c>
      <c r="C12" s="14">
        <v>0.03065796</v>
      </c>
      <c r="D12" s="14">
        <v>0.1312544</v>
      </c>
      <c r="E12" s="14">
        <v>0.08530671</v>
      </c>
      <c r="F12" s="25">
        <v>0.01017399</v>
      </c>
      <c r="G12" s="35">
        <v>0.05619772</v>
      </c>
    </row>
    <row r="13" spans="1:7" ht="12">
      <c r="A13" s="20" t="s">
        <v>21</v>
      </c>
      <c r="B13" s="29">
        <v>-0.1886235</v>
      </c>
      <c r="C13" s="14">
        <v>-0.03725883</v>
      </c>
      <c r="D13" s="14">
        <v>-0.1044148</v>
      </c>
      <c r="E13" s="14">
        <v>-0.2126903</v>
      </c>
      <c r="F13" s="25">
        <v>0.3340855</v>
      </c>
      <c r="G13" s="35">
        <v>-0.06796698</v>
      </c>
    </row>
    <row r="14" spans="1:7" ht="12">
      <c r="A14" s="20" t="s">
        <v>22</v>
      </c>
      <c r="B14" s="29">
        <v>-0.2799184</v>
      </c>
      <c r="C14" s="14">
        <v>-0.1196689</v>
      </c>
      <c r="D14" s="14">
        <v>-0.07644095</v>
      </c>
      <c r="E14" s="14">
        <v>-0.1025277</v>
      </c>
      <c r="F14" s="25">
        <v>0.1438358</v>
      </c>
      <c r="G14" s="35">
        <v>-0.09320899</v>
      </c>
    </row>
    <row r="15" spans="1:7" ht="12">
      <c r="A15" s="21" t="s">
        <v>23</v>
      </c>
      <c r="B15" s="31">
        <v>-0.316325</v>
      </c>
      <c r="C15" s="16">
        <v>-0.1233093</v>
      </c>
      <c r="D15" s="16">
        <v>-0.09775818</v>
      </c>
      <c r="E15" s="16">
        <v>-0.04686117</v>
      </c>
      <c r="F15" s="27">
        <v>-0.3223235</v>
      </c>
      <c r="G15" s="37">
        <v>-0.1533204</v>
      </c>
    </row>
    <row r="16" spans="1:7" ht="12">
      <c r="A16" s="20" t="s">
        <v>24</v>
      </c>
      <c r="B16" s="29">
        <v>0.01598142</v>
      </c>
      <c r="C16" s="14">
        <v>-0.01185441</v>
      </c>
      <c r="D16" s="14">
        <v>0.03818079</v>
      </c>
      <c r="E16" s="14">
        <v>0.05599597</v>
      </c>
      <c r="F16" s="25">
        <v>-0.02805506</v>
      </c>
      <c r="G16" s="35">
        <v>0.01837189</v>
      </c>
    </row>
    <row r="17" spans="1:7" ht="12">
      <c r="A17" s="20" t="s">
        <v>25</v>
      </c>
      <c r="B17" s="29">
        <v>-0.05054528</v>
      </c>
      <c r="C17" s="14">
        <v>-0.04161735</v>
      </c>
      <c r="D17" s="14">
        <v>-0.03747531</v>
      </c>
      <c r="E17" s="14">
        <v>-0.03209852</v>
      </c>
      <c r="F17" s="25">
        <v>-0.03956004</v>
      </c>
      <c r="G17" s="35">
        <v>-0.0393477</v>
      </c>
    </row>
    <row r="18" spans="1:7" ht="12">
      <c r="A18" s="20" t="s">
        <v>26</v>
      </c>
      <c r="B18" s="29">
        <v>0.009221156</v>
      </c>
      <c r="C18" s="14">
        <v>0.04615762</v>
      </c>
      <c r="D18" s="14">
        <v>0.02170194</v>
      </c>
      <c r="E18" s="14">
        <v>0.004447464</v>
      </c>
      <c r="F18" s="25">
        <v>0.02953249</v>
      </c>
      <c r="G18" s="35">
        <v>0.02268079</v>
      </c>
    </row>
    <row r="19" spans="1:7" ht="12">
      <c r="A19" s="21" t="s">
        <v>27</v>
      </c>
      <c r="B19" s="31">
        <v>-0.1912601</v>
      </c>
      <c r="C19" s="16">
        <v>-0.1845806</v>
      </c>
      <c r="D19" s="16">
        <v>-0.1907592</v>
      </c>
      <c r="E19" s="16">
        <v>-0.1767117</v>
      </c>
      <c r="F19" s="27">
        <v>-0.1265453</v>
      </c>
      <c r="G19" s="37">
        <v>-0.1773962</v>
      </c>
    </row>
    <row r="20" spans="1:7" ht="12.75" thickBot="1">
      <c r="A20" s="44" t="s">
        <v>28</v>
      </c>
      <c r="B20" s="45">
        <v>0.00511817</v>
      </c>
      <c r="C20" s="46">
        <v>0.0045329</v>
      </c>
      <c r="D20" s="46">
        <v>0.001244539</v>
      </c>
      <c r="E20" s="46">
        <v>0.0111539</v>
      </c>
      <c r="F20" s="47">
        <v>0.00384445</v>
      </c>
      <c r="G20" s="48">
        <v>0.005327812</v>
      </c>
    </row>
    <row r="21" spans="1:7" ht="12.75" thickTop="1">
      <c r="A21" s="6" t="s">
        <v>29</v>
      </c>
      <c r="B21" s="39">
        <v>2.407583</v>
      </c>
      <c r="C21" s="40">
        <v>0.9928656</v>
      </c>
      <c r="D21" s="40">
        <v>17.88304</v>
      </c>
      <c r="E21" s="40">
        <v>48.42557</v>
      </c>
      <c r="F21" s="41">
        <v>-123.8256</v>
      </c>
      <c r="G21" s="43">
        <v>0.00696192</v>
      </c>
    </row>
    <row r="22" spans="1:7" ht="12">
      <c r="A22" s="20" t="s">
        <v>30</v>
      </c>
      <c r="B22" s="29">
        <v>-6.177234</v>
      </c>
      <c r="C22" s="14">
        <v>-38.07212</v>
      </c>
      <c r="D22" s="14">
        <v>-8.181809</v>
      </c>
      <c r="E22" s="14">
        <v>7.757667</v>
      </c>
      <c r="F22" s="25">
        <v>77.3075</v>
      </c>
      <c r="G22" s="36">
        <v>0</v>
      </c>
    </row>
    <row r="23" spans="1:7" ht="12">
      <c r="A23" s="20" t="s">
        <v>31</v>
      </c>
      <c r="B23" s="29">
        <v>3.26656</v>
      </c>
      <c r="C23" s="14">
        <v>1.164766</v>
      </c>
      <c r="D23" s="14">
        <v>2.031123</v>
      </c>
      <c r="E23" s="14">
        <v>2.03772</v>
      </c>
      <c r="F23" s="25">
        <v>7.739428</v>
      </c>
      <c r="G23" s="35">
        <v>2.765401</v>
      </c>
    </row>
    <row r="24" spans="1:7" ht="12">
      <c r="A24" s="20" t="s">
        <v>32</v>
      </c>
      <c r="B24" s="29">
        <v>0.7756687</v>
      </c>
      <c r="C24" s="14">
        <v>4.095168</v>
      </c>
      <c r="D24" s="14">
        <v>1.49645</v>
      </c>
      <c r="E24" s="14">
        <v>3.692063</v>
      </c>
      <c r="F24" s="25">
        <v>1.928733</v>
      </c>
      <c r="G24" s="35">
        <v>2.602872</v>
      </c>
    </row>
    <row r="25" spans="1:7" ht="12">
      <c r="A25" s="20" t="s">
        <v>33</v>
      </c>
      <c r="B25" s="29">
        <v>0.6101662</v>
      </c>
      <c r="C25" s="14">
        <v>0.4627458</v>
      </c>
      <c r="D25" s="14">
        <v>0.4366895</v>
      </c>
      <c r="E25" s="14">
        <v>0.02151367</v>
      </c>
      <c r="F25" s="25">
        <v>-2.038944</v>
      </c>
      <c r="G25" s="35">
        <v>0.03780912</v>
      </c>
    </row>
    <row r="26" spans="1:7" ht="12">
      <c r="A26" s="21" t="s">
        <v>34</v>
      </c>
      <c r="B26" s="31">
        <v>0.7434778</v>
      </c>
      <c r="C26" s="16">
        <v>-0.1045617</v>
      </c>
      <c r="D26" s="16">
        <v>0.1291804</v>
      </c>
      <c r="E26" s="16">
        <v>-0.01998114</v>
      </c>
      <c r="F26" s="27">
        <v>1.767605</v>
      </c>
      <c r="G26" s="37">
        <v>0.3446803</v>
      </c>
    </row>
    <row r="27" spans="1:7" ht="12">
      <c r="A27" s="20" t="s">
        <v>35</v>
      </c>
      <c r="B27" s="29">
        <v>0.1353089</v>
      </c>
      <c r="C27" s="14">
        <v>0.1834362</v>
      </c>
      <c r="D27" s="14">
        <v>0.08458969</v>
      </c>
      <c r="E27" s="14">
        <v>-0.05327397</v>
      </c>
      <c r="F27" s="25">
        <v>0.2874977</v>
      </c>
      <c r="G27" s="35">
        <v>0.1096408</v>
      </c>
    </row>
    <row r="28" spans="1:7" ht="12">
      <c r="A28" s="20" t="s">
        <v>36</v>
      </c>
      <c r="B28" s="29">
        <v>-0.1636601</v>
      </c>
      <c r="C28" s="14">
        <v>0.3363603</v>
      </c>
      <c r="D28" s="14">
        <v>0.2506925</v>
      </c>
      <c r="E28" s="14">
        <v>0.3049557</v>
      </c>
      <c r="F28" s="25">
        <v>0.2589131</v>
      </c>
      <c r="G28" s="35">
        <v>0.2253739</v>
      </c>
    </row>
    <row r="29" spans="1:7" ht="12">
      <c r="A29" s="20" t="s">
        <v>37</v>
      </c>
      <c r="B29" s="29">
        <v>0.1894417</v>
      </c>
      <c r="C29" s="14">
        <v>-0.04442631</v>
      </c>
      <c r="D29" s="14">
        <v>0.0807223</v>
      </c>
      <c r="E29" s="14">
        <v>0.09304273</v>
      </c>
      <c r="F29" s="25">
        <v>-0.01358619</v>
      </c>
      <c r="G29" s="35">
        <v>0.05676463</v>
      </c>
    </row>
    <row r="30" spans="1:7" ht="12">
      <c r="A30" s="21" t="s">
        <v>38</v>
      </c>
      <c r="B30" s="31">
        <v>0.1218123</v>
      </c>
      <c r="C30" s="16">
        <v>0.1233314</v>
      </c>
      <c r="D30" s="16">
        <v>0.06925137</v>
      </c>
      <c r="E30" s="16">
        <v>0.0244435</v>
      </c>
      <c r="F30" s="27">
        <v>0.2551706</v>
      </c>
      <c r="G30" s="37">
        <v>0.103933</v>
      </c>
    </row>
    <row r="31" spans="1:7" ht="12">
      <c r="A31" s="20" t="s">
        <v>39</v>
      </c>
      <c r="B31" s="29">
        <v>0.03306928</v>
      </c>
      <c r="C31" s="14">
        <v>-0.02163227</v>
      </c>
      <c r="D31" s="14">
        <v>0.01590452</v>
      </c>
      <c r="E31" s="14">
        <v>0.03834331</v>
      </c>
      <c r="F31" s="25">
        <v>0.03887413</v>
      </c>
      <c r="G31" s="35">
        <v>0.01782613</v>
      </c>
    </row>
    <row r="32" spans="1:7" ht="12">
      <c r="A32" s="20" t="s">
        <v>40</v>
      </c>
      <c r="B32" s="29">
        <v>-0.007249756</v>
      </c>
      <c r="C32" s="14">
        <v>0.03987517</v>
      </c>
      <c r="D32" s="14">
        <v>0.06443199</v>
      </c>
      <c r="E32" s="14">
        <v>0.04840331</v>
      </c>
      <c r="F32" s="25">
        <v>0.03365509</v>
      </c>
      <c r="G32" s="35">
        <v>0.04017173</v>
      </c>
    </row>
    <row r="33" spans="1:7" ht="12">
      <c r="A33" s="20" t="s">
        <v>41</v>
      </c>
      <c r="B33" s="29">
        <v>0.1153908</v>
      </c>
      <c r="C33" s="14">
        <v>0.1087005</v>
      </c>
      <c r="D33" s="14">
        <v>0.1033363</v>
      </c>
      <c r="E33" s="14">
        <v>0.0909796</v>
      </c>
      <c r="F33" s="25">
        <v>0.1028164</v>
      </c>
      <c r="G33" s="35">
        <v>0.1033303</v>
      </c>
    </row>
    <row r="34" spans="1:7" ht="12">
      <c r="A34" s="21" t="s">
        <v>42</v>
      </c>
      <c r="B34" s="31">
        <v>-0.007070846</v>
      </c>
      <c r="C34" s="16">
        <v>0.002043443</v>
      </c>
      <c r="D34" s="16">
        <v>-0.002867186</v>
      </c>
      <c r="E34" s="16">
        <v>-0.01565028</v>
      </c>
      <c r="F34" s="27">
        <v>-0.03683833</v>
      </c>
      <c r="G34" s="37">
        <v>-0.009884534</v>
      </c>
    </row>
    <row r="35" spans="1:7" ht="12.75" thickBot="1">
      <c r="A35" s="22" t="s">
        <v>43</v>
      </c>
      <c r="B35" s="32">
        <v>0.002417357</v>
      </c>
      <c r="C35" s="17">
        <v>-0.003941</v>
      </c>
      <c r="D35" s="17">
        <v>-0.001835133</v>
      </c>
      <c r="E35" s="17">
        <v>-0.002002326</v>
      </c>
      <c r="F35" s="28">
        <v>0.0119253</v>
      </c>
      <c r="G35" s="38">
        <v>7.086588E-05</v>
      </c>
    </row>
    <row r="36" spans="1:7" ht="12">
      <c r="A36" s="4" t="s">
        <v>44</v>
      </c>
      <c r="B36" s="3">
        <v>22.68982</v>
      </c>
      <c r="C36" s="3">
        <v>22.69287</v>
      </c>
      <c r="D36" s="3">
        <v>22.70203</v>
      </c>
      <c r="E36" s="3">
        <v>22.70203</v>
      </c>
      <c r="F36" s="3">
        <v>22.71423</v>
      </c>
      <c r="G36" s="3"/>
    </row>
    <row r="37" spans="1:6" ht="12">
      <c r="A37" s="4" t="s">
        <v>45</v>
      </c>
      <c r="B37" s="2">
        <v>-0.02136231</v>
      </c>
      <c r="C37" s="2">
        <v>-0.08951823</v>
      </c>
      <c r="D37" s="2">
        <v>-0.1195272</v>
      </c>
      <c r="E37" s="2">
        <v>-0.1393636</v>
      </c>
      <c r="F37" s="2">
        <v>-0.1546224</v>
      </c>
    </row>
    <row r="38" spans="1:7" ht="12">
      <c r="A38" s="4" t="s">
        <v>52</v>
      </c>
      <c r="B38" s="2">
        <v>-0.000151703</v>
      </c>
      <c r="C38" s="2">
        <v>2.712143E-05</v>
      </c>
      <c r="D38" s="2">
        <v>1.329215E-05</v>
      </c>
      <c r="E38" s="2">
        <v>-0.0001023027</v>
      </c>
      <c r="F38" s="2">
        <v>0.0002779203</v>
      </c>
      <c r="G38" s="2">
        <v>0.0003029709</v>
      </c>
    </row>
    <row r="39" spans="1:7" ht="12.75" thickBot="1">
      <c r="A39" s="4" t="s">
        <v>53</v>
      </c>
      <c r="B39" s="2">
        <v>0</v>
      </c>
      <c r="C39" s="2">
        <v>0</v>
      </c>
      <c r="D39" s="2">
        <v>-3.039029E-05</v>
      </c>
      <c r="E39" s="2">
        <v>-8.224411E-05</v>
      </c>
      <c r="F39" s="2">
        <v>0.0002083551</v>
      </c>
      <c r="G39" s="2">
        <v>0.001079166</v>
      </c>
    </row>
    <row r="40" spans="2:5" ht="12.75" thickBot="1">
      <c r="B40" s="7" t="s">
        <v>46</v>
      </c>
      <c r="C40" s="8">
        <v>-0.003745</v>
      </c>
      <c r="D40" s="18" t="s">
        <v>47</v>
      </c>
      <c r="E40" s="9">
        <v>3.118057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12.506</v>
      </c>
      <c r="C43" s="1">
        <v>12.506</v>
      </c>
      <c r="D43" s="1">
        <v>12.506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7.8515625" style="0" bestFit="1" customWidth="1"/>
    <col min="6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0.002258</v>
      </c>
      <c r="C4">
        <v>0.003746</v>
      </c>
      <c r="D4">
        <v>0.003744</v>
      </c>
      <c r="E4">
        <v>0.003746</v>
      </c>
      <c r="F4">
        <v>0.002079</v>
      </c>
      <c r="G4">
        <v>0.011677</v>
      </c>
    </row>
    <row r="5" spans="1:7" ht="12.75">
      <c r="A5" t="s">
        <v>13</v>
      </c>
      <c r="B5">
        <v>-0.308862</v>
      </c>
      <c r="C5">
        <v>-1.903597</v>
      </c>
      <c r="D5">
        <v>-0.40909</v>
      </c>
      <c r="E5">
        <v>0.387883</v>
      </c>
      <c r="F5">
        <v>3.865298</v>
      </c>
      <c r="G5">
        <v>9.122723</v>
      </c>
    </row>
    <row r="6" spans="1:7" ht="12.75">
      <c r="A6" t="s">
        <v>14</v>
      </c>
      <c r="B6" s="49">
        <v>89.23857</v>
      </c>
      <c r="C6" s="49">
        <v>-15.95023</v>
      </c>
      <c r="D6" s="49">
        <v>-7.804284</v>
      </c>
      <c r="E6" s="49">
        <v>60.14054</v>
      </c>
      <c r="F6" s="49">
        <v>-162.5351</v>
      </c>
      <c r="G6" s="49">
        <v>-0.004020166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2.811812</v>
      </c>
      <c r="C8" s="49">
        <v>1.849525</v>
      </c>
      <c r="D8" s="49">
        <v>-0.5659717</v>
      </c>
      <c r="E8" s="49">
        <v>1.474465</v>
      </c>
      <c r="F8" s="49">
        <v>0.3074752</v>
      </c>
      <c r="G8" s="49">
        <v>1.112274</v>
      </c>
    </row>
    <row r="9" spans="1:7" ht="12.75">
      <c r="A9" t="s">
        <v>17</v>
      </c>
      <c r="B9" s="49">
        <v>-0.5182101</v>
      </c>
      <c r="C9" s="49">
        <v>-0.1888961</v>
      </c>
      <c r="D9" s="49">
        <v>-0.2644973</v>
      </c>
      <c r="E9" s="49">
        <v>-0.09612771</v>
      </c>
      <c r="F9" s="49">
        <v>-0.330272</v>
      </c>
      <c r="G9" s="49">
        <v>-0.2512944</v>
      </c>
    </row>
    <row r="10" spans="1:7" ht="12.75">
      <c r="A10" t="s">
        <v>18</v>
      </c>
      <c r="B10" s="49">
        <v>-0.3817937</v>
      </c>
      <c r="C10" s="49">
        <v>-1.245291</v>
      </c>
      <c r="D10" s="49">
        <v>0.2117964</v>
      </c>
      <c r="E10" s="49">
        <v>-0.2867671</v>
      </c>
      <c r="F10" s="49">
        <v>-2.05489</v>
      </c>
      <c r="G10" s="49">
        <v>-0.6472493</v>
      </c>
    </row>
    <row r="11" spans="1:7" ht="12.75">
      <c r="A11" t="s">
        <v>19</v>
      </c>
      <c r="B11" s="49">
        <v>3.236758</v>
      </c>
      <c r="C11" s="49">
        <v>1.450037</v>
      </c>
      <c r="D11" s="49">
        <v>2.203686</v>
      </c>
      <c r="E11" s="49">
        <v>1.247135</v>
      </c>
      <c r="F11" s="49">
        <v>14.02233</v>
      </c>
      <c r="G11" s="49">
        <v>3.519748</v>
      </c>
    </row>
    <row r="12" spans="1:7" ht="12.75">
      <c r="A12" t="s">
        <v>20</v>
      </c>
      <c r="B12" s="49">
        <v>-0.03186136</v>
      </c>
      <c r="C12" s="49">
        <v>0.03065796</v>
      </c>
      <c r="D12" s="49">
        <v>0.1312544</v>
      </c>
      <c r="E12" s="49">
        <v>0.08530671</v>
      </c>
      <c r="F12" s="49">
        <v>0.01017399</v>
      </c>
      <c r="G12" s="49">
        <v>0.05619772</v>
      </c>
    </row>
    <row r="13" spans="1:7" ht="12.75">
      <c r="A13" t="s">
        <v>21</v>
      </c>
      <c r="B13" s="49">
        <v>-0.1886235</v>
      </c>
      <c r="C13" s="49">
        <v>-0.03725883</v>
      </c>
      <c r="D13" s="49">
        <v>-0.1044148</v>
      </c>
      <c r="E13" s="49">
        <v>-0.2126903</v>
      </c>
      <c r="F13" s="49">
        <v>0.3340855</v>
      </c>
      <c r="G13" s="49">
        <v>-0.06796698</v>
      </c>
    </row>
    <row r="14" spans="1:7" ht="12.75">
      <c r="A14" t="s">
        <v>22</v>
      </c>
      <c r="B14" s="49">
        <v>-0.2799184</v>
      </c>
      <c r="C14" s="49">
        <v>-0.1196689</v>
      </c>
      <c r="D14" s="49">
        <v>-0.07644095</v>
      </c>
      <c r="E14" s="49">
        <v>-0.1025277</v>
      </c>
      <c r="F14" s="49">
        <v>0.1438358</v>
      </c>
      <c r="G14" s="49">
        <v>-0.09320899</v>
      </c>
    </row>
    <row r="15" spans="1:7" ht="12.75">
      <c r="A15" t="s">
        <v>23</v>
      </c>
      <c r="B15" s="49">
        <v>-0.316325</v>
      </c>
      <c r="C15" s="49">
        <v>-0.1233093</v>
      </c>
      <c r="D15" s="49">
        <v>-0.09775818</v>
      </c>
      <c r="E15" s="49">
        <v>-0.04686117</v>
      </c>
      <c r="F15" s="49">
        <v>-0.3223235</v>
      </c>
      <c r="G15" s="49">
        <v>-0.1533204</v>
      </c>
    </row>
    <row r="16" spans="1:7" ht="12.75">
      <c r="A16" t="s">
        <v>24</v>
      </c>
      <c r="B16" s="49">
        <v>0.01598142</v>
      </c>
      <c r="C16" s="49">
        <v>-0.01185441</v>
      </c>
      <c r="D16" s="49">
        <v>0.03818079</v>
      </c>
      <c r="E16" s="49">
        <v>0.05599597</v>
      </c>
      <c r="F16" s="49">
        <v>-0.02805506</v>
      </c>
      <c r="G16" s="49">
        <v>0.01837189</v>
      </c>
    </row>
    <row r="17" spans="1:7" ht="12.75">
      <c r="A17" t="s">
        <v>25</v>
      </c>
      <c r="B17" s="49">
        <v>-0.05054528</v>
      </c>
      <c r="C17" s="49">
        <v>-0.04161735</v>
      </c>
      <c r="D17" s="49">
        <v>-0.03747531</v>
      </c>
      <c r="E17" s="49">
        <v>-0.03209852</v>
      </c>
      <c r="F17" s="49">
        <v>-0.03956004</v>
      </c>
      <c r="G17" s="49">
        <v>-0.0393477</v>
      </c>
    </row>
    <row r="18" spans="1:7" ht="12.75">
      <c r="A18" t="s">
        <v>26</v>
      </c>
      <c r="B18" s="49">
        <v>0.009221156</v>
      </c>
      <c r="C18" s="49">
        <v>0.04615762</v>
      </c>
      <c r="D18" s="49">
        <v>0.02170194</v>
      </c>
      <c r="E18" s="49">
        <v>0.004447464</v>
      </c>
      <c r="F18" s="49">
        <v>0.02953249</v>
      </c>
      <c r="G18" s="49">
        <v>0.02268079</v>
      </c>
    </row>
    <row r="19" spans="1:7" ht="12.75">
      <c r="A19" t="s">
        <v>27</v>
      </c>
      <c r="B19" s="49">
        <v>-0.1912601</v>
      </c>
      <c r="C19" s="49">
        <v>-0.1845806</v>
      </c>
      <c r="D19" s="49">
        <v>-0.1907592</v>
      </c>
      <c r="E19" s="49">
        <v>-0.1767117</v>
      </c>
      <c r="F19" s="49">
        <v>-0.1265453</v>
      </c>
      <c r="G19" s="49">
        <v>-0.1773962</v>
      </c>
    </row>
    <row r="20" spans="1:7" ht="12.75">
      <c r="A20" t="s">
        <v>28</v>
      </c>
      <c r="B20" s="49">
        <v>0.00511817</v>
      </c>
      <c r="C20" s="49">
        <v>0.0045329</v>
      </c>
      <c r="D20" s="49">
        <v>0.001244539</v>
      </c>
      <c r="E20" s="49">
        <v>0.0111539</v>
      </c>
      <c r="F20" s="49">
        <v>0.00384445</v>
      </c>
      <c r="G20" s="49">
        <v>0.005327812</v>
      </c>
    </row>
    <row r="21" spans="1:7" ht="12.75">
      <c r="A21" t="s">
        <v>29</v>
      </c>
      <c r="B21" s="49">
        <v>2.407583</v>
      </c>
      <c r="C21" s="49">
        <v>0.9928656</v>
      </c>
      <c r="D21" s="49">
        <v>17.88304</v>
      </c>
      <c r="E21" s="49">
        <v>48.42557</v>
      </c>
      <c r="F21" s="49">
        <v>-123.8256</v>
      </c>
      <c r="G21" s="49">
        <v>0.00696192</v>
      </c>
    </row>
    <row r="22" spans="1:7" ht="12.75">
      <c r="A22" t="s">
        <v>30</v>
      </c>
      <c r="B22" s="49">
        <v>-6.177234</v>
      </c>
      <c r="C22" s="49">
        <v>-38.07212</v>
      </c>
      <c r="D22" s="49">
        <v>-8.181809</v>
      </c>
      <c r="E22" s="49">
        <v>7.757667</v>
      </c>
      <c r="F22" s="49">
        <v>77.3075</v>
      </c>
      <c r="G22" s="49">
        <v>0</v>
      </c>
    </row>
    <row r="23" spans="1:7" ht="12.75">
      <c r="A23" t="s">
        <v>31</v>
      </c>
      <c r="B23" s="49">
        <v>3.26656</v>
      </c>
      <c r="C23" s="49">
        <v>1.164766</v>
      </c>
      <c r="D23" s="49">
        <v>2.031123</v>
      </c>
      <c r="E23" s="49">
        <v>2.03772</v>
      </c>
      <c r="F23" s="49">
        <v>7.739428</v>
      </c>
      <c r="G23" s="49">
        <v>2.765401</v>
      </c>
    </row>
    <row r="24" spans="1:7" ht="12.75">
      <c r="A24" t="s">
        <v>32</v>
      </c>
      <c r="B24" s="49">
        <v>0.7756687</v>
      </c>
      <c r="C24" s="49">
        <v>4.095168</v>
      </c>
      <c r="D24" s="49">
        <v>1.49645</v>
      </c>
      <c r="E24" s="49">
        <v>3.692063</v>
      </c>
      <c r="F24" s="49">
        <v>1.928733</v>
      </c>
      <c r="G24" s="49">
        <v>2.602872</v>
      </c>
    </row>
    <row r="25" spans="1:7" ht="12.75">
      <c r="A25" t="s">
        <v>33</v>
      </c>
      <c r="B25" s="49">
        <v>0.6101662</v>
      </c>
      <c r="C25" s="49">
        <v>0.4627458</v>
      </c>
      <c r="D25" s="49">
        <v>0.4366895</v>
      </c>
      <c r="E25" s="49">
        <v>0.02151367</v>
      </c>
      <c r="F25" s="49">
        <v>-2.038944</v>
      </c>
      <c r="G25" s="49">
        <v>0.03780912</v>
      </c>
    </row>
    <row r="26" spans="1:7" ht="12.75">
      <c r="A26" t="s">
        <v>34</v>
      </c>
      <c r="B26" s="49">
        <v>0.7434778</v>
      </c>
      <c r="C26" s="49">
        <v>-0.1045617</v>
      </c>
      <c r="D26" s="49">
        <v>0.1291804</v>
      </c>
      <c r="E26" s="49">
        <v>-0.01998114</v>
      </c>
      <c r="F26" s="49">
        <v>1.767605</v>
      </c>
      <c r="G26" s="49">
        <v>0.3446803</v>
      </c>
    </row>
    <row r="27" spans="1:7" ht="12.75">
      <c r="A27" t="s">
        <v>35</v>
      </c>
      <c r="B27" s="49">
        <v>0.1353089</v>
      </c>
      <c r="C27" s="49">
        <v>0.1834362</v>
      </c>
      <c r="D27" s="49">
        <v>0.08458969</v>
      </c>
      <c r="E27" s="49">
        <v>-0.05327397</v>
      </c>
      <c r="F27" s="49">
        <v>0.2874977</v>
      </c>
      <c r="G27" s="49">
        <v>0.1096408</v>
      </c>
    </row>
    <row r="28" spans="1:7" ht="12.75">
      <c r="A28" t="s">
        <v>36</v>
      </c>
      <c r="B28" s="49">
        <v>-0.1636601</v>
      </c>
      <c r="C28" s="49">
        <v>0.3363603</v>
      </c>
      <c r="D28" s="49">
        <v>0.2506925</v>
      </c>
      <c r="E28" s="49">
        <v>0.3049557</v>
      </c>
      <c r="F28" s="49">
        <v>0.2589131</v>
      </c>
      <c r="G28" s="49">
        <v>0.2253739</v>
      </c>
    </row>
    <row r="29" spans="1:7" ht="12.75">
      <c r="A29" t="s">
        <v>37</v>
      </c>
      <c r="B29" s="49">
        <v>0.1894417</v>
      </c>
      <c r="C29" s="49">
        <v>-0.04442631</v>
      </c>
      <c r="D29" s="49">
        <v>0.0807223</v>
      </c>
      <c r="E29" s="49">
        <v>0.09304273</v>
      </c>
      <c r="F29" s="49">
        <v>-0.01358619</v>
      </c>
      <c r="G29" s="49">
        <v>0.05676463</v>
      </c>
    </row>
    <row r="30" spans="1:7" ht="12.75">
      <c r="A30" t="s">
        <v>38</v>
      </c>
      <c r="B30" s="49">
        <v>0.1218123</v>
      </c>
      <c r="C30" s="49">
        <v>0.1233314</v>
      </c>
      <c r="D30" s="49">
        <v>0.06925137</v>
      </c>
      <c r="E30" s="49">
        <v>0.0244435</v>
      </c>
      <c r="F30" s="49">
        <v>0.2551706</v>
      </c>
      <c r="G30" s="49">
        <v>0.103933</v>
      </c>
    </row>
    <row r="31" spans="1:7" ht="12.75">
      <c r="A31" t="s">
        <v>39</v>
      </c>
      <c r="B31" s="49">
        <v>0.03306928</v>
      </c>
      <c r="C31" s="49">
        <v>-0.02163227</v>
      </c>
      <c r="D31" s="49">
        <v>0.01590452</v>
      </c>
      <c r="E31" s="49">
        <v>0.03834331</v>
      </c>
      <c r="F31" s="49">
        <v>0.03887413</v>
      </c>
      <c r="G31" s="49">
        <v>0.01782613</v>
      </c>
    </row>
    <row r="32" spans="1:7" ht="12.75">
      <c r="A32" t="s">
        <v>40</v>
      </c>
      <c r="B32" s="49">
        <v>-0.007249756</v>
      </c>
      <c r="C32" s="49">
        <v>0.03987517</v>
      </c>
      <c r="D32" s="49">
        <v>0.06443199</v>
      </c>
      <c r="E32" s="49">
        <v>0.04840331</v>
      </c>
      <c r="F32" s="49">
        <v>0.03365509</v>
      </c>
      <c r="G32" s="49">
        <v>0.04017173</v>
      </c>
    </row>
    <row r="33" spans="1:7" ht="12.75">
      <c r="A33" t="s">
        <v>41</v>
      </c>
      <c r="B33" s="49">
        <v>0.1153908</v>
      </c>
      <c r="C33" s="49">
        <v>0.1087005</v>
      </c>
      <c r="D33" s="49">
        <v>0.1033363</v>
      </c>
      <c r="E33" s="49">
        <v>0.0909796</v>
      </c>
      <c r="F33" s="49">
        <v>0.1028164</v>
      </c>
      <c r="G33" s="49">
        <v>0.1033303</v>
      </c>
    </row>
    <row r="34" spans="1:7" ht="12.75">
      <c r="A34" t="s">
        <v>42</v>
      </c>
      <c r="B34" s="49">
        <v>-0.007070846</v>
      </c>
      <c r="C34" s="49">
        <v>0.002043443</v>
      </c>
      <c r="D34" s="49">
        <v>-0.002867186</v>
      </c>
      <c r="E34" s="49">
        <v>-0.01565028</v>
      </c>
      <c r="F34" s="49">
        <v>-0.03683833</v>
      </c>
      <c r="G34" s="49">
        <v>-0.009884534</v>
      </c>
    </row>
    <row r="35" spans="1:7" ht="12.75">
      <c r="A35" t="s">
        <v>43</v>
      </c>
      <c r="B35" s="49">
        <v>0.002417357</v>
      </c>
      <c r="C35" s="49">
        <v>-0.003941</v>
      </c>
      <c r="D35" s="49">
        <v>-0.001835133</v>
      </c>
      <c r="E35" s="49">
        <v>-0.002002326</v>
      </c>
      <c r="F35" s="49">
        <v>0.0119253</v>
      </c>
      <c r="G35" s="49">
        <v>7.086588E-05</v>
      </c>
    </row>
    <row r="36" spans="1:6" ht="12.75">
      <c r="A36" t="s">
        <v>44</v>
      </c>
      <c r="B36" s="49">
        <v>22.68982</v>
      </c>
      <c r="C36" s="49">
        <v>22.69287</v>
      </c>
      <c r="D36" s="49">
        <v>22.70203</v>
      </c>
      <c r="E36" s="49">
        <v>22.70203</v>
      </c>
      <c r="F36" s="49">
        <v>22.71423</v>
      </c>
    </row>
    <row r="37" spans="1:6" ht="12.75">
      <c r="A37" t="s">
        <v>45</v>
      </c>
      <c r="B37" s="49">
        <v>-0.02136231</v>
      </c>
      <c r="C37" s="49">
        <v>-0.08951823</v>
      </c>
      <c r="D37" s="49">
        <v>-0.1195272</v>
      </c>
      <c r="E37" s="49">
        <v>-0.1393636</v>
      </c>
      <c r="F37" s="49">
        <v>-0.1546224</v>
      </c>
    </row>
    <row r="38" spans="1:7" ht="12.75">
      <c r="A38" t="s">
        <v>54</v>
      </c>
      <c r="B38" s="49">
        <v>-0.000151703</v>
      </c>
      <c r="C38" s="49">
        <v>2.712143E-05</v>
      </c>
      <c r="D38" s="49">
        <v>1.329215E-05</v>
      </c>
      <c r="E38" s="49">
        <v>-0.0001023027</v>
      </c>
      <c r="F38" s="49">
        <v>0.0002779203</v>
      </c>
      <c r="G38" s="49">
        <v>0.0003029709</v>
      </c>
    </row>
    <row r="39" spans="1:7" ht="12.75">
      <c r="A39" t="s">
        <v>55</v>
      </c>
      <c r="B39" s="49">
        <v>0</v>
      </c>
      <c r="C39" s="49">
        <v>0</v>
      </c>
      <c r="D39" s="49">
        <v>-3.039029E-05</v>
      </c>
      <c r="E39" s="49">
        <v>-8.224411E-05</v>
      </c>
      <c r="F39" s="49">
        <v>0.0002083551</v>
      </c>
      <c r="G39" s="49">
        <v>0.001079166</v>
      </c>
    </row>
    <row r="40" spans="2:5" ht="12.75">
      <c r="B40" t="s">
        <v>46</v>
      </c>
      <c r="C40">
        <v>-0.003745</v>
      </c>
      <c r="D40" t="s">
        <v>47</v>
      </c>
      <c r="E40">
        <v>3.118057</v>
      </c>
    </row>
    <row r="42" ht="12.75">
      <c r="A42" t="s">
        <v>56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12.506</v>
      </c>
      <c r="C44">
        <v>12.506</v>
      </c>
      <c r="D44">
        <v>12.506</v>
      </c>
      <c r="E44">
        <v>12.506</v>
      </c>
      <c r="F44">
        <v>12.506</v>
      </c>
      <c r="J44">
        <v>12.506</v>
      </c>
    </row>
    <row r="50" spans="1:7" ht="12.75">
      <c r="A50" t="s">
        <v>57</v>
      </c>
      <c r="B50">
        <f>-0.017/(B7*B7+B22*B22)*(B21*B22+B6*B7)</f>
        <v>-0.0001517029828382361</v>
      </c>
      <c r="C50">
        <f>-0.017/(C7*C7+C22*C22)*(C21*C22+C6*C7)</f>
        <v>2.7121423963374912E-05</v>
      </c>
      <c r="D50">
        <f>-0.017/(D7*D7+D22*D22)*(D21*D22+D6*D7)</f>
        <v>1.3292147556966072E-05</v>
      </c>
      <c r="E50">
        <f>-0.017/(E7*E7+E22*E22)*(E21*E22+E6*E7)</f>
        <v>-0.0001023027202386722</v>
      </c>
      <c r="F50">
        <f>-0.017/(F7*F7+F22*F22)*(F21*F22+F6*F7)</f>
        <v>0.0002779204103141111</v>
      </c>
      <c r="G50">
        <f>(B50*B$4+C50*C$4+D50*D$4+E50*E$4+F50*F$4)/SUM(B$4:F$4)</f>
        <v>2.175471906708568E-07</v>
      </c>
    </row>
    <row r="51" spans="1:7" ht="12.75">
      <c r="A51" t="s">
        <v>58</v>
      </c>
      <c r="B51">
        <f>-0.017/(B7*B7+B22*B22)*(B21*B7-B6*B22)</f>
        <v>-4.186601582348977E-06</v>
      </c>
      <c r="C51">
        <f>-0.017/(C7*C7+C22*C22)*(C21*C7-C6*C22)</f>
        <v>-1.5846145092295517E-06</v>
      </c>
      <c r="D51">
        <f>-0.017/(D7*D7+D22*D22)*(D21*D7-D6*D22)</f>
        <v>-3.0390292618748916E-05</v>
      </c>
      <c r="E51">
        <f>-0.017/(E7*E7+E22*E22)*(E21*E7-E6*E22)</f>
        <v>-8.224410595631942E-05</v>
      </c>
      <c r="F51">
        <f>-0.017/(F7*F7+F22*F22)*(F21*F7-F6*F22)</f>
        <v>0.0002083549867879642</v>
      </c>
      <c r="G51">
        <f>(B51*B$4+C51*C$4+D51*D$4+E51*E$4+F51*F$4)/SUM(B$4:F$4)</f>
        <v>-2.6243956009175077E-07</v>
      </c>
    </row>
    <row r="58" ht="12.75">
      <c r="A58" t="s">
        <v>60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62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65</v>
      </c>
      <c r="B62">
        <f>B7+(2/0.017)*(B8*B50-B23*B51)</f>
        <v>9999.951425355022</v>
      </c>
      <c r="C62">
        <f>C7+(2/0.017)*(C8*C50-C23*C51)</f>
        <v>10000.006118524325</v>
      </c>
      <c r="D62">
        <f>D7+(2/0.017)*(D8*D50-D23*D51)</f>
        <v>10000.006376875643</v>
      </c>
      <c r="E62">
        <f>E7+(2/0.017)*(E8*E50-E23*E51)</f>
        <v>10000.001970432846</v>
      </c>
      <c r="F62">
        <f>F7+(2/0.017)*(F8*F50-F23*F51)</f>
        <v>9999.820341790008</v>
      </c>
    </row>
    <row r="63" spans="1:6" ht="12.75">
      <c r="A63" t="s">
        <v>66</v>
      </c>
      <c r="B63">
        <f>B8+(3/0.017)*(B9*B50-B24*B51)</f>
        <v>2.826258135361241</v>
      </c>
      <c r="C63">
        <f>C8+(3/0.017)*(C9*C50-C24*C51)</f>
        <v>1.8497660820148363</v>
      </c>
      <c r="D63">
        <f>D8+(3/0.017)*(D9*D50-D24*D51)</f>
        <v>-0.5585666736030633</v>
      </c>
      <c r="E63">
        <f>E8+(3/0.017)*(E9*E50-E24*E51)</f>
        <v>1.529785802375186</v>
      </c>
      <c r="F63">
        <f>F8+(3/0.017)*(F9*F50-F24*F51)</f>
        <v>0.22036041144333424</v>
      </c>
    </row>
    <row r="64" spans="1:6" ht="12.75">
      <c r="A64" t="s">
        <v>67</v>
      </c>
      <c r="B64">
        <f>B9+(4/0.017)*(B10*B50-B25*B51)</f>
        <v>-0.5039809786124089</v>
      </c>
      <c r="C64">
        <f>C9+(4/0.017)*(C10*C50-C25*C51)</f>
        <v>-0.19667040387294354</v>
      </c>
      <c r="D64">
        <f>D9+(4/0.017)*(D10*D50-D25*D51)</f>
        <v>-0.2607122763083837</v>
      </c>
      <c r="E64">
        <f>E9+(4/0.017)*(E10*E50-E25*E51)</f>
        <v>-0.08880855071530715</v>
      </c>
      <c r="F64">
        <f>F9+(4/0.017)*(F10*F50-F25*F51)</f>
        <v>-0.3646888757103447</v>
      </c>
    </row>
    <row r="65" spans="1:6" ht="12.75">
      <c r="A65" t="s">
        <v>68</v>
      </c>
      <c r="B65">
        <f>B10+(5/0.017)*(B11*B50-B26*B51)</f>
        <v>-0.525297581762236</v>
      </c>
      <c r="C65">
        <f>C10+(5/0.017)*(C11*C50-C26*C51)</f>
        <v>-1.2337729475727497</v>
      </c>
      <c r="D65">
        <f>D10+(5/0.017)*(D11*D50-D26*D51)</f>
        <v>0.22156626754053746</v>
      </c>
      <c r="E65">
        <f>E10+(5/0.017)*(E11*E50-E26*E51)</f>
        <v>-0.3247755217647484</v>
      </c>
      <c r="F65">
        <f>F10+(5/0.017)*(F11*F50-F26*F51)</f>
        <v>-1.0170069439004321</v>
      </c>
    </row>
    <row r="66" spans="1:6" ht="12.75">
      <c r="A66" t="s">
        <v>69</v>
      </c>
      <c r="B66">
        <f>B11+(6/0.017)*(B12*B50-B27*B51)</f>
        <v>3.238663863930869</v>
      </c>
      <c r="C66">
        <f>C11+(6/0.017)*(C12*C50-C27*C51)</f>
        <v>1.450433057598253</v>
      </c>
      <c r="D66">
        <f>D11+(6/0.017)*(D12*D50-D27*D51)</f>
        <v>2.2052090676296223</v>
      </c>
      <c r="E66">
        <f>E11+(6/0.017)*(E12*E50-E27*E51)</f>
        <v>1.2425084428749393</v>
      </c>
      <c r="F66">
        <f>F11+(6/0.017)*(F12*F50-F27*F51)</f>
        <v>14.002186228231857</v>
      </c>
    </row>
    <row r="67" spans="1:6" ht="12.75">
      <c r="A67" t="s">
        <v>70</v>
      </c>
      <c r="B67">
        <f>B12+(7/0.017)*(B13*B50-B28*B51)</f>
        <v>-0.02036094966774562</v>
      </c>
      <c r="C67">
        <f>C12+(7/0.017)*(C13*C50-C28*C51)</f>
        <v>0.030461337776958617</v>
      </c>
      <c r="D67">
        <f>D12+(7/0.017)*(D13*D50-D28*D51)</f>
        <v>0.1338199912073625</v>
      </c>
      <c r="E67">
        <f>E12+(7/0.017)*(E13*E50-E28*E51)</f>
        <v>0.10459360624283173</v>
      </c>
      <c r="F67">
        <f>F12+(7/0.017)*(F13*F50-F28*F51)</f>
        <v>0.026193013880696985</v>
      </c>
    </row>
    <row r="68" spans="1:6" ht="12.75">
      <c r="A68" t="s">
        <v>71</v>
      </c>
      <c r="B68">
        <f>B13+(8/0.017)*(B14*B50-B29*B51)</f>
        <v>-0.16826699498715794</v>
      </c>
      <c r="C68">
        <f>C13+(8/0.017)*(C14*C50-C29*C51)</f>
        <v>-0.03881929566943447</v>
      </c>
      <c r="D68">
        <f>D13+(8/0.017)*(D14*D50-D29*D51)</f>
        <v>-0.10373851297361705</v>
      </c>
      <c r="E68">
        <f>E13+(8/0.017)*(E14*E50-E29*E51)</f>
        <v>-0.20415332176263543</v>
      </c>
      <c r="F68">
        <f>F13+(8/0.017)*(F14*F50-F29*F51)</f>
        <v>0.35422933764320336</v>
      </c>
    </row>
    <row r="69" spans="1:6" ht="12.75">
      <c r="A69" t="s">
        <v>72</v>
      </c>
      <c r="B69">
        <f>B14+(9/0.017)*(B15*B50-B30*B51)</f>
        <v>-0.2542432923218758</v>
      </c>
      <c r="C69">
        <f>C14+(9/0.017)*(C15*C50-C30*C51)</f>
        <v>-0.12133595998249355</v>
      </c>
      <c r="D69">
        <f>D14+(9/0.017)*(D15*D50-D30*D51)</f>
        <v>-0.07601469239965887</v>
      </c>
      <c r="E69">
        <f>E14+(9/0.017)*(E15*E50-E30*E51)</f>
        <v>-0.09892539231078874</v>
      </c>
      <c r="F69">
        <f>F14+(9/0.017)*(F15*F50-F30*F51)</f>
        <v>0.06826420486529322</v>
      </c>
    </row>
    <row r="70" spans="1:6" ht="12.75">
      <c r="A70" t="s">
        <v>73</v>
      </c>
      <c r="B70">
        <f>B15+(10/0.017)*(B16*B50-B31*B51)</f>
        <v>-0.31766969481412677</v>
      </c>
      <c r="C70">
        <f>C15+(10/0.017)*(C16*C50-C31*C51)</f>
        <v>-0.12351858664020897</v>
      </c>
      <c r="D70">
        <f>D15+(10/0.017)*(D16*D50-D31*D51)</f>
        <v>-0.09717532840512808</v>
      </c>
      <c r="E70">
        <f>E15+(10/0.017)*(E16*E50-E31*E51)</f>
        <v>-0.048375892825321815</v>
      </c>
      <c r="F70">
        <f>F15+(10/0.017)*(F16*F50-F31*F51)</f>
        <v>-0.33167449566419444</v>
      </c>
    </row>
    <row r="71" spans="1:6" ht="12.75">
      <c r="A71" t="s">
        <v>74</v>
      </c>
      <c r="B71">
        <f>B16+(11/0.017)*(B17*B50-B32*B51)</f>
        <v>0.020923343349939914</v>
      </c>
      <c r="C71">
        <f>C16+(11/0.017)*(C17*C50-C32*C51)</f>
        <v>-0.012543873836886106</v>
      </c>
      <c r="D71">
        <f>D16+(11/0.017)*(D17*D50-D32*D51)</f>
        <v>0.039125482734017517</v>
      </c>
      <c r="E71">
        <f>E16+(11/0.017)*(E17*E50-E32*E51)</f>
        <v>0.060696627738060706</v>
      </c>
      <c r="F71">
        <f>F16+(11/0.017)*(F17*F50-F32*F51)</f>
        <v>-0.03970648542309084</v>
      </c>
    </row>
    <row r="72" spans="1:6" ht="12.75">
      <c r="A72" t="s">
        <v>75</v>
      </c>
      <c r="B72">
        <f>B17+(12/0.017)*(B18*B50-B33*B51)</f>
        <v>-0.05119171404556342</v>
      </c>
      <c r="C72">
        <f>C17+(12/0.017)*(C18*C50-C33*C51)</f>
        <v>-0.04061209675014998</v>
      </c>
      <c r="D72">
        <f>D17+(12/0.017)*(D18*D50-D33*D51)</f>
        <v>-0.035054920034900294</v>
      </c>
      <c r="E72">
        <f>E17+(12/0.017)*(E18*E50-E33*E51)</f>
        <v>-0.02713789774336471</v>
      </c>
      <c r="F72">
        <f>F17+(12/0.017)*(F18*F50-F33*F51)</f>
        <v>-0.048888012653074346</v>
      </c>
    </row>
    <row r="73" spans="1:6" ht="12.75">
      <c r="A73" t="s">
        <v>76</v>
      </c>
      <c r="B73">
        <f>B18+(13/0.017)*(B19*B50-B34*B51)</f>
        <v>0.031386251475737245</v>
      </c>
      <c r="C73">
        <f>C18+(13/0.017)*(C19*C50-C34*C51)</f>
        <v>0.04233191068813895</v>
      </c>
      <c r="D73">
        <f>D18+(13/0.017)*(D19*D50-D34*D51)</f>
        <v>0.019696319839696743</v>
      </c>
      <c r="E73">
        <f>E18+(13/0.017)*(E19*E50-E34*E51)</f>
        <v>0.01728759789286137</v>
      </c>
      <c r="F73">
        <f>F18+(13/0.017)*(F19*F50-F34*F51)</f>
        <v>0.008507611458502293</v>
      </c>
    </row>
    <row r="74" spans="1:6" ht="12.75">
      <c r="A74" t="s">
        <v>77</v>
      </c>
      <c r="B74">
        <f>B19+(14/0.017)*(B20*B50-B35*B51)</f>
        <v>-0.19189118800179095</v>
      </c>
      <c r="C74">
        <f>C19+(14/0.017)*(C20*C50-C35*C51)</f>
        <v>-0.1844844992754919</v>
      </c>
      <c r="D74">
        <f>D19+(14/0.017)*(D20*D50-D35*D51)</f>
        <v>-0.19079150510939427</v>
      </c>
      <c r="E74">
        <f>E19+(14/0.017)*(E20*E50-E35*E51)</f>
        <v>-0.17778702667774265</v>
      </c>
      <c r="F74">
        <f>F19+(14/0.017)*(F20*F50-F35*F51)</f>
        <v>-0.12771161908442036</v>
      </c>
    </row>
    <row r="75" spans="1:6" ht="12.75">
      <c r="A75" t="s">
        <v>78</v>
      </c>
      <c r="B75" s="49">
        <f>B20</f>
        <v>0.00511817</v>
      </c>
      <c r="C75" s="49">
        <f>C20</f>
        <v>0.0045329</v>
      </c>
      <c r="D75" s="49">
        <f>D20</f>
        <v>0.001244539</v>
      </c>
      <c r="E75" s="49">
        <f>E20</f>
        <v>0.0111539</v>
      </c>
      <c r="F75" s="49">
        <f>F20</f>
        <v>0.00384445</v>
      </c>
    </row>
    <row r="78" ht="12.75">
      <c r="A78" t="s">
        <v>60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79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80</v>
      </c>
      <c r="B82">
        <f>B22+(2/0.017)*(B8*B51+B23*B50)</f>
        <v>-6.2369185684927695</v>
      </c>
      <c r="C82">
        <f>C22+(2/0.017)*(C8*C51+C23*C50)</f>
        <v>-38.0687483143113</v>
      </c>
      <c r="D82">
        <f>D22+(2/0.017)*(D8*D51+D23*D50)</f>
        <v>-8.176609231505967</v>
      </c>
      <c r="E82">
        <f>E22+(2/0.017)*(E8*E51+E23*E50)</f>
        <v>7.718875193556043</v>
      </c>
      <c r="F82">
        <f>F22+(2/0.017)*(F8*F51+F23*F50)</f>
        <v>77.5680892937165</v>
      </c>
    </row>
    <row r="83" spans="1:6" ht="12.75">
      <c r="A83" t="s">
        <v>81</v>
      </c>
      <c r="B83">
        <f>B23+(3/0.017)*(B9*B51+B24*B50)</f>
        <v>3.2461773441894812</v>
      </c>
      <c r="C83">
        <f>C23+(3/0.017)*(C9*C51+C24*C50)</f>
        <v>1.184418843828831</v>
      </c>
      <c r="D83">
        <f>D23+(3/0.017)*(D9*D51+D24*D50)</f>
        <v>2.0360516796274397</v>
      </c>
      <c r="E83">
        <f>E23+(3/0.017)*(E9*E51+E24*E50)</f>
        <v>1.9724607969483576</v>
      </c>
      <c r="F83">
        <f>F23+(3/0.017)*(F9*F51+F24*F50)</f>
        <v>7.821878667391164</v>
      </c>
    </row>
    <row r="84" spans="1:6" ht="12.75">
      <c r="A84" t="s">
        <v>82</v>
      </c>
      <c r="B84">
        <f>B24+(4/0.017)*(B10*B51+B25*B50)</f>
        <v>0.7542650260097598</v>
      </c>
      <c r="C84">
        <f>C24+(4/0.017)*(C10*C51+C25*C50)</f>
        <v>4.098585324991973</v>
      </c>
      <c r="D84">
        <f>D24+(4/0.017)*(D10*D51+D25*D50)</f>
        <v>1.4963012909879954</v>
      </c>
      <c r="E84">
        <f>E24+(4/0.017)*(E10*E51+E25*E50)</f>
        <v>3.6970945286573813</v>
      </c>
      <c r="F84">
        <f>F24+(4/0.017)*(F10*F51+F25*F50)</f>
        <v>1.6946598866145377</v>
      </c>
    </row>
    <row r="85" spans="1:6" ht="12.75">
      <c r="A85" t="s">
        <v>83</v>
      </c>
      <c r="B85">
        <f>B25+(5/0.017)*(B11*B51+B26*B50)</f>
        <v>0.5730077246769146</v>
      </c>
      <c r="C85">
        <f>C25+(5/0.017)*(C11*C51+C26*C50)</f>
        <v>0.4612359141573085</v>
      </c>
      <c r="D85">
        <f>D25+(5/0.017)*(D11*D51+D26*D50)</f>
        <v>0.417497271340714</v>
      </c>
      <c r="E85">
        <f>E25+(5/0.017)*(E11*E51+E26*E50)</f>
        <v>-0.008052617678342557</v>
      </c>
      <c r="F85">
        <f>F25+(5/0.017)*(F11*F51+F26*F50)</f>
        <v>-1.0351569738941915</v>
      </c>
    </row>
    <row r="86" spans="1:6" ht="12.75">
      <c r="A86" t="s">
        <v>84</v>
      </c>
      <c r="B86">
        <f>B26+(6/0.017)*(B12*B51+B27*B50)</f>
        <v>0.7362801389713992</v>
      </c>
      <c r="C86">
        <f>C26+(6/0.017)*(C12*C51+C27*C50)</f>
        <v>-0.10282294591687374</v>
      </c>
      <c r="D86">
        <f>D26+(6/0.017)*(D12*D51+D27*D50)</f>
        <v>0.12816940671215754</v>
      </c>
      <c r="E86">
        <f>E26+(6/0.017)*(E12*E51+E27*E50)</f>
        <v>-0.020533811310745272</v>
      </c>
      <c r="F86">
        <f>F26+(6/0.017)*(F12*F51+F27*F50)</f>
        <v>1.796553687164845</v>
      </c>
    </row>
    <row r="87" spans="1:6" ht="12.75">
      <c r="A87" t="s">
        <v>85</v>
      </c>
      <c r="B87">
        <f>B27+(7/0.017)*(B13*B51+B28*B50)</f>
        <v>0.1458572480880121</v>
      </c>
      <c r="C87">
        <f>C27+(7/0.017)*(C13*C51+C28*C50)</f>
        <v>0.18721686342844354</v>
      </c>
      <c r="D87">
        <f>D27+(7/0.017)*(D13*D51+D28*D50)</f>
        <v>0.08726839977588646</v>
      </c>
      <c r="E87">
        <f>E27+(7/0.017)*(E13*E51+E28*E50)</f>
        <v>-0.058917318156026445</v>
      </c>
      <c r="F87">
        <f>F27+(7/0.017)*(F13*F51+F28*F50)</f>
        <v>0.34578942379316135</v>
      </c>
    </row>
    <row r="88" spans="1:6" ht="12.75">
      <c r="A88" t="s">
        <v>86</v>
      </c>
      <c r="B88">
        <f>B28+(8/0.017)*(B14*B51+B29*B50)</f>
        <v>-0.1766327890106248</v>
      </c>
      <c r="C88">
        <f>C28+(8/0.017)*(C14*C51+C29*C50)</f>
        <v>0.33588252319369655</v>
      </c>
      <c r="D88">
        <f>D28+(8/0.017)*(D14*D51+D29*D50)</f>
        <v>0.25229063438178484</v>
      </c>
      <c r="E88">
        <f>E28+(8/0.017)*(E14*E51+E29*E50)</f>
        <v>0.30444453512697667</v>
      </c>
      <c r="F88">
        <f>F28+(8/0.017)*(F14*F51+F29*F50)</f>
        <v>0.27123923021610863</v>
      </c>
    </row>
    <row r="89" spans="1:6" ht="12.75">
      <c r="A89" t="s">
        <v>87</v>
      </c>
      <c r="B89">
        <f>B29+(9/0.017)*(B15*B51+B30*B50)</f>
        <v>0.18035966102366788</v>
      </c>
      <c r="C89">
        <f>C29+(9/0.017)*(C15*C51+C30*C50)</f>
        <v>-0.042552022468253195</v>
      </c>
      <c r="D89">
        <f>D29+(9/0.017)*(D15*D51+D30*D50)</f>
        <v>0.08278245247774974</v>
      </c>
      <c r="E89">
        <f>E29+(9/0.017)*(E15*E51+E30*E50)</f>
        <v>0.09375924567041577</v>
      </c>
      <c r="F89">
        <f>F29+(9/0.017)*(F15*F51+F30*F50)</f>
        <v>-0.011595914505098358</v>
      </c>
    </row>
    <row r="90" spans="1:6" ht="12.75">
      <c r="A90" t="s">
        <v>88</v>
      </c>
      <c r="B90">
        <f>B30+(10/0.017)*(B16*B51+B31*B50)</f>
        <v>0.11882193749730999</v>
      </c>
      <c r="C90">
        <f>C30+(10/0.017)*(C16*C51+C31*C50)</f>
        <v>0.12299733335536715</v>
      </c>
      <c r="D90">
        <f>D30+(10/0.017)*(D16*D51+D31*D50)</f>
        <v>0.06869318167420455</v>
      </c>
      <c r="E90">
        <f>E30+(10/0.017)*(E16*E51+E31*E50)</f>
        <v>0.019427050937787314</v>
      </c>
      <c r="F90">
        <f>F30+(10/0.017)*(F16*F51+F31*F50)</f>
        <v>0.258087366179158</v>
      </c>
    </row>
    <row r="91" spans="1:6" ht="12.75">
      <c r="A91" t="s">
        <v>89</v>
      </c>
      <c r="B91">
        <f>B31+(11/0.017)*(B17*B51+B32*B50)</f>
        <v>0.03391784753835614</v>
      </c>
      <c r="C91">
        <f>C31+(11/0.017)*(C17*C51+C32*C50)</f>
        <v>-0.02088982251022937</v>
      </c>
      <c r="D91">
        <f>D31+(11/0.017)*(D17*D51+D32*D50)</f>
        <v>0.017195612747577655</v>
      </c>
      <c r="E91">
        <f>E31+(11/0.017)*(E17*E51+E32*E50)</f>
        <v>0.036847390104824615</v>
      </c>
      <c r="F91">
        <f>F31+(11/0.017)*(F17*F51+F32*F50)</f>
        <v>0.03959295075968806</v>
      </c>
    </row>
    <row r="92" spans="1:6" ht="12.75">
      <c r="A92" t="s">
        <v>90</v>
      </c>
      <c r="B92">
        <f>B32+(12/0.017)*(B18*B51+B33*B50)</f>
        <v>-0.019633568135334838</v>
      </c>
      <c r="C92">
        <f>C32+(12/0.017)*(C18*C51+C33*C50)</f>
        <v>0.041904560807882824</v>
      </c>
      <c r="D92">
        <f>D32+(12/0.017)*(D18*D51+D33*D50)</f>
        <v>0.0649360133227739</v>
      </c>
      <c r="E92">
        <f>E32+(12/0.017)*(E18*E51+E33*E50)</f>
        <v>0.041575141811755846</v>
      </c>
      <c r="F92">
        <f>F32+(12/0.017)*(F18*F51+F33*F50)</f>
        <v>0.058168984803848564</v>
      </c>
    </row>
    <row r="93" spans="1:6" ht="12.75">
      <c r="A93" t="s">
        <v>91</v>
      </c>
      <c r="B93">
        <f>B33+(13/0.017)*(B19*B51+B34*B50)</f>
        <v>0.11682339867452768</v>
      </c>
      <c r="C93">
        <f>C33+(13/0.017)*(C19*C51+C34*C50)</f>
        <v>0.1089665489618114</v>
      </c>
      <c r="D93">
        <f>D33+(13/0.017)*(D19*D51+D34*D50)</f>
        <v>0.10774033053107832</v>
      </c>
      <c r="E93">
        <f>E33+(13/0.017)*(E19*E51+E34*E50)</f>
        <v>0.10331779446677863</v>
      </c>
      <c r="F93">
        <f>F33+(13/0.017)*(F19*F51+F34*F50)</f>
        <v>0.07482474792470278</v>
      </c>
    </row>
    <row r="94" spans="1:6" ht="12.75">
      <c r="A94" t="s">
        <v>92</v>
      </c>
      <c r="B94">
        <f>B34+(14/0.017)*(B20*B51+B35*B50)</f>
        <v>-0.0073904972991458056</v>
      </c>
      <c r="C94">
        <f>C34+(14/0.017)*(C20*C51+C35*C50)</f>
        <v>0.0019495042921600198</v>
      </c>
      <c r="D94">
        <f>D34+(14/0.017)*(D20*D51+D35*D50)</f>
        <v>-0.0029184216871831433</v>
      </c>
      <c r="E94">
        <f>E34+(14/0.017)*(E20*E51+E35*E50)</f>
        <v>-0.016237043995029527</v>
      </c>
      <c r="F94">
        <f>F34+(14/0.017)*(F20*F51+F35*F50)</f>
        <v>-0.03344926386040812</v>
      </c>
    </row>
    <row r="95" spans="1:6" ht="12.75">
      <c r="A95" t="s">
        <v>93</v>
      </c>
      <c r="B95" s="49">
        <f>B35</f>
        <v>0.002417357</v>
      </c>
      <c r="C95" s="49">
        <f>C35</f>
        <v>-0.003941</v>
      </c>
      <c r="D95" s="49">
        <f>D35</f>
        <v>-0.001835133</v>
      </c>
      <c r="E95" s="49">
        <f>E35</f>
        <v>-0.002002326</v>
      </c>
      <c r="F95" s="49">
        <f>F35</f>
        <v>0.0119253</v>
      </c>
    </row>
    <row r="98" ht="12.75">
      <c r="A98" t="s">
        <v>61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63</v>
      </c>
      <c r="H100" t="s">
        <v>64</v>
      </c>
      <c r="I100" t="s">
        <v>59</v>
      </c>
      <c r="K100" t="s">
        <v>94</v>
      </c>
    </row>
    <row r="101" spans="1:9" ht="12.75">
      <c r="A101" t="s">
        <v>62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65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66</v>
      </c>
      <c r="B103">
        <f>B63*10000/B62</f>
        <v>2.8262718638764808</v>
      </c>
      <c r="C103">
        <f>C63*10000/C62</f>
        <v>1.8497649502316518</v>
      </c>
      <c r="D103">
        <f>D63*10000/D62</f>
        <v>-0.5585663174122689</v>
      </c>
      <c r="E103">
        <f>E63*10000/E62</f>
        <v>1.5297855009412262</v>
      </c>
      <c r="F103">
        <f>F63*10000/F62</f>
        <v>0.22036437047016869</v>
      </c>
      <c r="G103">
        <f>AVERAGE(C103:E103)</f>
        <v>0.9403280445868697</v>
      </c>
      <c r="H103">
        <f>STDEV(C103:E103)</f>
        <v>1.3079028799252086</v>
      </c>
      <c r="I103">
        <f>(B103*B4+C103*C4+D103*D4+E103*E4+F103*F4)/SUM(B4:F4)</f>
        <v>1.117856745170657</v>
      </c>
      <c r="K103">
        <f>(LN(H103)+LN(H123))/2-LN(K114*K115^3)</f>
        <v>-4.117190330650475</v>
      </c>
    </row>
    <row r="104" spans="1:11" ht="12.75">
      <c r="A104" t="s">
        <v>67</v>
      </c>
      <c r="B104">
        <f>B64*10000/B62</f>
        <v>-0.5039834266940115</v>
      </c>
      <c r="C104">
        <f>C64*10000/C62</f>
        <v>-0.19667028353975216</v>
      </c>
      <c r="D104">
        <f>D64*10000/D62</f>
        <v>-0.2607121100555132</v>
      </c>
      <c r="E104">
        <f>E64*10000/E62</f>
        <v>-0.08880853321618207</v>
      </c>
      <c r="F104">
        <f>F64*10000/F62</f>
        <v>-0.36469542776311914</v>
      </c>
      <c r="G104">
        <f>AVERAGE(C104:E104)</f>
        <v>-0.18206364227048247</v>
      </c>
      <c r="H104">
        <f>STDEV(C104:E104)</f>
        <v>0.08687764620094057</v>
      </c>
      <c r="I104">
        <f>(B104*B4+C104*C4+D104*D4+E104*E4+F104*F4)/SUM(B4:F4)</f>
        <v>-0.2531115494387834</v>
      </c>
      <c r="K104">
        <f>(LN(H104)+LN(H124))/2-LN(K114*K115^4)</f>
        <v>-4.340277040490642</v>
      </c>
    </row>
    <row r="105" spans="1:11" ht="12.75">
      <c r="A105" t="s">
        <v>68</v>
      </c>
      <c r="B105">
        <f>B65*10000/B62</f>
        <v>-0.5253001333889845</v>
      </c>
      <c r="C105">
        <f>C65*10000/C62</f>
        <v>-1.2337721926862326</v>
      </c>
      <c r="D105">
        <f>D65*10000/D62</f>
        <v>0.2215661262505741</v>
      </c>
      <c r="E105">
        <f>E65*10000/E62</f>
        <v>-0.3247754577699254</v>
      </c>
      <c r="F105">
        <f>F65*10000/F62</f>
        <v>-1.0170252155934072</v>
      </c>
      <c r="G105">
        <f>AVERAGE(C105:E105)</f>
        <v>-0.4456605080685279</v>
      </c>
      <c r="H105">
        <f>STDEV(C105:E105)</f>
        <v>0.7351614123311454</v>
      </c>
      <c r="I105">
        <f>(B105*B4+C105*C4+D105*D4+E105*E4+F105*F4)/SUM(B4:F4)</f>
        <v>-0.5335708627969973</v>
      </c>
      <c r="K105">
        <f>(LN(H105)+LN(H125))/2-LN(K114*K115^5)</f>
        <v>-3.5247549674111074</v>
      </c>
    </row>
    <row r="106" spans="1:11" ht="12.75">
      <c r="A106" t="s">
        <v>69</v>
      </c>
      <c r="B106">
        <f>B66*10000/B62</f>
        <v>3.238679595702025</v>
      </c>
      <c r="C106">
        <f>C66*10000/C62</f>
        <v>1.4504321701478013</v>
      </c>
      <c r="D106">
        <f>D66*10000/D62</f>
        <v>2.20520766139612</v>
      </c>
      <c r="E106">
        <f>E66*10000/E62</f>
        <v>1.2425081980470427</v>
      </c>
      <c r="F106">
        <f>F66*10000/F62</f>
        <v>14.002437793522807</v>
      </c>
      <c r="G106">
        <f>AVERAGE(C106:E106)</f>
        <v>1.6327160098636544</v>
      </c>
      <c r="H106">
        <f>STDEV(C106:E106)</f>
        <v>0.5065748837529518</v>
      </c>
      <c r="I106">
        <f>(B106*B4+C106*C4+D106*D4+E106*E4+F106*F4)/SUM(B4:F4)</f>
        <v>3.5168598730722436</v>
      </c>
      <c r="K106">
        <f>(LN(H106)+LN(H126))/2-LN(K114*K115^6)</f>
        <v>-3.517117127822645</v>
      </c>
    </row>
    <row r="107" spans="1:11" ht="12.75">
      <c r="A107" t="s">
        <v>70</v>
      </c>
      <c r="B107">
        <f>B67*10000/B62</f>
        <v>-0.02036104857081619</v>
      </c>
      <c r="C107">
        <f>C67*10000/C62</f>
        <v>0.030461319139126405</v>
      </c>
      <c r="D107">
        <f>D67*10000/D62</f>
        <v>0.13381990587207265</v>
      </c>
      <c r="E107">
        <f>E67*10000/E62</f>
        <v>0.10459358563336808</v>
      </c>
      <c r="F107">
        <f>F67*10000/F62</f>
        <v>0.02619348446815029</v>
      </c>
      <c r="G107">
        <f>AVERAGE(C107:E107)</f>
        <v>0.08962493688152239</v>
      </c>
      <c r="H107">
        <f>STDEV(C107:E107)</f>
        <v>0.05328034062344284</v>
      </c>
      <c r="I107">
        <f>(B107*B4+C107*C4+D107*D4+E107*E4+F107*F4)/SUM(B4:F4)</f>
        <v>0.06520377624087755</v>
      </c>
      <c r="K107">
        <f>(LN(H107)+LN(H127))/2-LN(K114*K115^7)</f>
        <v>-4.023982456882241</v>
      </c>
    </row>
    <row r="108" spans="1:9" ht="12.75">
      <c r="A108" t="s">
        <v>71</v>
      </c>
      <c r="B108">
        <f>B68*10000/B62</f>
        <v>-0.1682678123420825</v>
      </c>
      <c r="C108">
        <f>C68*10000/C62</f>
        <v>-0.038819271917768516</v>
      </c>
      <c r="D108">
        <f>D68*10000/D62</f>
        <v>-0.10373844682089957</v>
      </c>
      <c r="E108">
        <f>E68*10000/E62</f>
        <v>-0.20415328153560225</v>
      </c>
      <c r="F108">
        <f>F68*10000/F62</f>
        <v>0.35423570177841307</v>
      </c>
      <c r="G108">
        <f>AVERAGE(C108:E108)</f>
        <v>-0.11557033342475677</v>
      </c>
      <c r="H108">
        <f>STDEV(C108:E108)</f>
        <v>0.08329963288954154</v>
      </c>
      <c r="I108">
        <f>(B108*B4+C108*C4+D108*D4+E108*E4+F108*F4)/SUM(B4:F4)</f>
        <v>-0.060493458319198376</v>
      </c>
    </row>
    <row r="109" spans="1:9" ht="12.75">
      <c r="A109" t="s">
        <v>72</v>
      </c>
      <c r="B109">
        <f>B69*10000/B62</f>
        <v>-0.25424452730564095</v>
      </c>
      <c r="C109">
        <f>C69*10000/C62</f>
        <v>-0.12133588574283671</v>
      </c>
      <c r="D109">
        <f>D69*10000/D62</f>
        <v>-0.07601464392606574</v>
      </c>
      <c r="E109">
        <f>E69*10000/E62</f>
        <v>-0.09892537281820835</v>
      </c>
      <c r="F109">
        <f>F69*10000/F62</f>
        <v>0.06826543130981257</v>
      </c>
      <c r="G109">
        <f>AVERAGE(C109:E109)</f>
        <v>-0.09875863416237025</v>
      </c>
      <c r="H109">
        <f>STDEV(C109:E109)</f>
        <v>0.0226610809823378</v>
      </c>
      <c r="I109">
        <f>(B109*B4+C109*C4+D109*D4+E109*E4+F109*F4)/SUM(B4:F4)</f>
        <v>-0.09900839994810902</v>
      </c>
    </row>
    <row r="110" spans="1:11" ht="12.75">
      <c r="A110" t="s">
        <v>73</v>
      </c>
      <c r="B110">
        <f>B70*10000/B62</f>
        <v>-0.31767123789088675</v>
      </c>
      <c r="C110">
        <f>C70*10000/C62</f>
        <v>-0.12351851106510751</v>
      </c>
      <c r="D110">
        <f>D70*10000/D62</f>
        <v>-0.0971752664376691</v>
      </c>
      <c r="E110">
        <f>E70*10000/E62</f>
        <v>-0.04837588329317887</v>
      </c>
      <c r="F110">
        <f>F70*10000/F62</f>
        <v>-0.3316804545758703</v>
      </c>
      <c r="G110">
        <f>AVERAGE(C110:E110)</f>
        <v>-0.08968988693198517</v>
      </c>
      <c r="H110">
        <f>STDEV(C110:E110)</f>
        <v>0.03812645809507801</v>
      </c>
      <c r="I110">
        <f>(B110*B4+C110*C4+D110*D4+E110*E4+F110*F4)/SUM(B4:F4)</f>
        <v>-0.15505078783982731</v>
      </c>
      <c r="K110">
        <f>EXP(AVERAGE(K103:K107))</f>
        <v>0.020147715239192763</v>
      </c>
    </row>
    <row r="111" spans="1:9" ht="12.75">
      <c r="A111" t="s">
        <v>74</v>
      </c>
      <c r="B111">
        <f>B71*10000/B62</f>
        <v>0.0209234449848311</v>
      </c>
      <c r="C111">
        <f>C71*10000/C62</f>
        <v>-0.012543866161891083</v>
      </c>
      <c r="D111">
        <f>D71*10000/D62</f>
        <v>0.03912545778419964</v>
      </c>
      <c r="E111">
        <f>E71*10000/E62</f>
        <v>0.060696615778200166</v>
      </c>
      <c r="F111">
        <f>F71*10000/F62</f>
        <v>-0.039707198795516783</v>
      </c>
      <c r="G111">
        <f>AVERAGE(C111:E111)</f>
        <v>0.029092735800169574</v>
      </c>
      <c r="H111">
        <f>STDEV(C111:E111)</f>
        <v>0.03763686598949012</v>
      </c>
      <c r="I111">
        <f>(B111*B4+C111*C4+D111*D4+E111*E4+F111*F4)/SUM(B4:F4)</f>
        <v>0.018722133595749473</v>
      </c>
    </row>
    <row r="112" spans="1:9" ht="12.75">
      <c r="A112" t="s">
        <v>75</v>
      </c>
      <c r="B112">
        <f>B72*10000/B62</f>
        <v>-0.051191962708704845</v>
      </c>
      <c r="C112">
        <f>C72*10000/C62</f>
        <v>-0.040612071901555</v>
      </c>
      <c r="D112">
        <f>D72*10000/D62</f>
        <v>-0.03505489768082798</v>
      </c>
      <c r="E112">
        <f>E72*10000/E62</f>
        <v>-0.027137892396025255</v>
      </c>
      <c r="F112">
        <f>F72*10000/F62</f>
        <v>-0.04888889098213858</v>
      </c>
      <c r="G112">
        <f>AVERAGE(C112:E112)</f>
        <v>-0.03426828732613608</v>
      </c>
      <c r="H112">
        <f>STDEV(C112:E112)</f>
        <v>0.006771443363448509</v>
      </c>
      <c r="I112">
        <f>(B112*B4+C112*C4+D112*D4+E112*E4+F112*F4)/SUM(B4:F4)</f>
        <v>-0.03867388167494235</v>
      </c>
    </row>
    <row r="113" spans="1:9" ht="12.75">
      <c r="A113" t="s">
        <v>76</v>
      </c>
      <c r="B113">
        <f>B73*10000/B62</f>
        <v>0.031386403934080064</v>
      </c>
      <c r="C113">
        <f>C73*10000/C62</f>
        <v>0.04233188478727227</v>
      </c>
      <c r="D113">
        <f>D73*10000/D62</f>
        <v>0.01969630727960653</v>
      </c>
      <c r="E113">
        <f>E73*10000/E62</f>
        <v>0.01728759448645697</v>
      </c>
      <c r="F113">
        <f>F73*10000/F62</f>
        <v>0.008507764307472946</v>
      </c>
      <c r="G113">
        <f>AVERAGE(C113:E113)</f>
        <v>0.02643859551777859</v>
      </c>
      <c r="H113">
        <f>STDEV(C113:E113)</f>
        <v>0.013816582688306931</v>
      </c>
      <c r="I113">
        <f>(B113*B4+C113*C4+D113*D4+E113*E4+F113*F4)/SUM(B4:F4)</f>
        <v>0.02476309547888176</v>
      </c>
    </row>
    <row r="114" spans="1:11" ht="12.75">
      <c r="A114" t="s">
        <v>77</v>
      </c>
      <c r="B114">
        <f>B74*10000/B62</f>
        <v>-0.19189212011095177</v>
      </c>
      <c r="C114">
        <f>C74*10000/C62</f>
        <v>-0.18448438639827133</v>
      </c>
      <c r="D114">
        <f>D74*10000/D62</f>
        <v>-0.19079138344410168</v>
      </c>
      <c r="E114">
        <f>E74*10000/E62</f>
        <v>-0.17778699164600986</v>
      </c>
      <c r="F114">
        <f>F74*10000/F62</f>
        <v>-0.12771391356973066</v>
      </c>
      <c r="G114">
        <f>AVERAGE(C114:E114)</f>
        <v>-0.18435425382946094</v>
      </c>
      <c r="H114">
        <f>STDEV(C114:E114)</f>
        <v>0.006503172485308261</v>
      </c>
      <c r="I114">
        <f>(B114*B4+C114*C4+D114*D4+E114*E4+F114*F4)/SUM(B4:F4)</f>
        <v>-0.17788487480193885</v>
      </c>
      <c r="J114" t="s">
        <v>95</v>
      </c>
      <c r="K114">
        <v>285</v>
      </c>
    </row>
    <row r="115" spans="1:11" ht="12.75">
      <c r="A115" t="s">
        <v>78</v>
      </c>
      <c r="B115">
        <f>B75*10000/B62</f>
        <v>0.005118194861449832</v>
      </c>
      <c r="C115">
        <f>C75*10000/C62</f>
        <v>0.004532897226535806</v>
      </c>
      <c r="D115">
        <f>D75*10000/D62</f>
        <v>0.0012445382063734625</v>
      </c>
      <c r="E115">
        <f>E75*10000/E62</f>
        <v>0.011153897802199341</v>
      </c>
      <c r="F115">
        <f>F75*10000/F62</f>
        <v>0.0038445190699414383</v>
      </c>
      <c r="G115">
        <f>AVERAGE(C115:E115)</f>
        <v>0.005643777745036203</v>
      </c>
      <c r="H115">
        <f>STDEV(C115:E115)</f>
        <v>0.005047216415474415</v>
      </c>
      <c r="I115">
        <f>(B115*B4+C115*C4+D115*D4+E115*E4+F115*F4)/SUM(B4:F4)</f>
        <v>0.005327934525516349</v>
      </c>
      <c r="J115" t="s">
        <v>96</v>
      </c>
      <c r="K115">
        <v>0.5536</v>
      </c>
    </row>
    <row r="118" ht="12.75">
      <c r="A118" t="s">
        <v>61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63</v>
      </c>
      <c r="H120" t="s">
        <v>64</v>
      </c>
      <c r="I120" t="s">
        <v>59</v>
      </c>
    </row>
    <row r="121" spans="1:9" ht="12.75">
      <c r="A121" t="s">
        <v>79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80</v>
      </c>
      <c r="B122">
        <f>B82*10000/B62</f>
        <v>-6.236948864250452</v>
      </c>
      <c r="C122">
        <f>C82*10000/C62</f>
        <v>-38.06872502186929</v>
      </c>
      <c r="D122">
        <f>D82*10000/D62</f>
        <v>-8.176604017387268</v>
      </c>
      <c r="E122">
        <f>E82*10000/E62</f>
        <v>7.718873672603821</v>
      </c>
      <c r="F122">
        <f>F82*10000/F62</f>
        <v>77.56948289316117</v>
      </c>
      <c r="G122">
        <f>AVERAGE(C122:E122)</f>
        <v>-12.842151788884246</v>
      </c>
      <c r="H122">
        <f>STDEV(C122:E122)</f>
        <v>23.24761386804287</v>
      </c>
      <c r="I122">
        <f>(B122*B4+C122*C4+D122*D4+E122*E4+F122*F4)/SUM(B4:F4)</f>
        <v>0.1849467542514713</v>
      </c>
    </row>
    <row r="123" spans="1:9" ht="12.75">
      <c r="A123" t="s">
        <v>81</v>
      </c>
      <c r="B123">
        <f>B83*10000/B62</f>
        <v>3.246193112457278</v>
      </c>
      <c r="C123">
        <f>C83*10000/C62</f>
        <v>1.1844181191397238</v>
      </c>
      <c r="D123">
        <f>D83*10000/D62</f>
        <v>2.0360503812634314</v>
      </c>
      <c r="E123">
        <f>E83*10000/E62</f>
        <v>1.97246040828828</v>
      </c>
      <c r="F123">
        <f>F83*10000/F62</f>
        <v>7.822019196387899</v>
      </c>
      <c r="G123">
        <f>AVERAGE(C123:E123)</f>
        <v>1.730976302897145</v>
      </c>
      <c r="H123">
        <f>STDEV(C123:E123)</f>
        <v>0.4743999444982092</v>
      </c>
      <c r="I123">
        <f>(B123*B4+C123*C4+D123*D4+E123*E4+F123*F4)/SUM(B4:F4)</f>
        <v>2.763791276466613</v>
      </c>
    </row>
    <row r="124" spans="1:9" ht="12.75">
      <c r="A124" t="s">
        <v>82</v>
      </c>
      <c r="B124">
        <f>B84*10000/B62</f>
        <v>0.7542686898431424</v>
      </c>
      <c r="C124">
        <f>C84*10000/C62</f>
        <v>4.098582817264107</v>
      </c>
      <c r="D124">
        <f>D84*10000/D62</f>
        <v>1.496300336815878</v>
      </c>
      <c r="E124">
        <f>E84*10000/E62</f>
        <v>3.6970938001698754</v>
      </c>
      <c r="F124">
        <f>F84*10000/F62</f>
        <v>1.6946903331177117</v>
      </c>
      <c r="G124">
        <f>AVERAGE(C124:E124)</f>
        <v>3.09732565141662</v>
      </c>
      <c r="H124">
        <f>STDEV(C124:E124)</f>
        <v>1.4009853322594525</v>
      </c>
      <c r="I124">
        <f>(B124*B4+C124*C4+D124*D4+E124*E4+F124*F4)/SUM(B4:F4)</f>
        <v>2.570548576007442</v>
      </c>
    </row>
    <row r="125" spans="1:9" ht="12.75">
      <c r="A125" t="s">
        <v>83</v>
      </c>
      <c r="B125">
        <f>B85*10000/B62</f>
        <v>0.5730105080551144</v>
      </c>
      <c r="C125">
        <f>C85*10000/C62</f>
        <v>0.46123563194916517</v>
      </c>
      <c r="D125">
        <f>D85*10000/D62</f>
        <v>0.4174970051080657</v>
      </c>
      <c r="E125">
        <f>E85*10000/E62</f>
        <v>-0.008052616091628632</v>
      </c>
      <c r="F125">
        <f>F85*10000/F62</f>
        <v>-1.035175571673215</v>
      </c>
      <c r="G125">
        <f>AVERAGE(C125:E125)</f>
        <v>0.2902266736552007</v>
      </c>
      <c r="H125">
        <f>STDEV(C125:E125)</f>
        <v>0.25924152423635954</v>
      </c>
      <c r="I125">
        <f>(B125*B4+C125*C4+D125*D4+E125*E4+F125*F4)/SUM(B4:F4)</f>
        <v>0.15427085842206154</v>
      </c>
    </row>
    <row r="126" spans="1:9" ht="12.75">
      <c r="A126" t="s">
        <v>84</v>
      </c>
      <c r="B126">
        <f>B86*10000/B62</f>
        <v>0.7362837154434072</v>
      </c>
      <c r="C126">
        <f>C86*10000/C62</f>
        <v>-0.10282288300444264</v>
      </c>
      <c r="D126">
        <f>D86*10000/D62</f>
        <v>0.1281693249801729</v>
      </c>
      <c r="E126">
        <f>E86*10000/E62</f>
        <v>-0.020533807264696443</v>
      </c>
      <c r="F126">
        <f>F86*10000/F62</f>
        <v>1.7965859643066897</v>
      </c>
      <c r="G126">
        <f>AVERAGE(C126:E126)</f>
        <v>0.0016042115703446002</v>
      </c>
      <c r="H126">
        <f>STDEV(C126:E126)</f>
        <v>0.11707655164830165</v>
      </c>
      <c r="I126">
        <f>(B126*B4+C126*C4+D126*D4+E126*E4+F126*F4)/SUM(B4:F4)</f>
        <v>0.34774305787211157</v>
      </c>
    </row>
    <row r="127" spans="1:9" ht="12.75">
      <c r="A127" t="s">
        <v>85</v>
      </c>
      <c r="B127">
        <f>B87*10000/B62</f>
        <v>0.14585795658785794</v>
      </c>
      <c r="C127">
        <f>C87*10000/C62</f>
        <v>0.18721674887942036</v>
      </c>
      <c r="D127">
        <f>D87*10000/D62</f>
        <v>0.08726834412594865</v>
      </c>
      <c r="E127">
        <f>E87*10000/E62</f>
        <v>-0.05891730654676684</v>
      </c>
      <c r="F127">
        <f>F87*10000/F62</f>
        <v>0.34579563629566534</v>
      </c>
      <c r="G127">
        <f>AVERAGE(C127:E127)</f>
        <v>0.07185592881953405</v>
      </c>
      <c r="H127">
        <f>STDEV(C127:E127)</f>
        <v>0.12378873219852606</v>
      </c>
      <c r="I127">
        <f>(B127*B4+C127*C4+D127*D4+E127*E4+F127*F4)/SUM(B4:F4)</f>
        <v>0.11915486966029303</v>
      </c>
    </row>
    <row r="128" spans="1:9" ht="12.75">
      <c r="A128" t="s">
        <v>86</v>
      </c>
      <c r="B128">
        <f>B88*10000/B62</f>
        <v>-0.17663364700229423</v>
      </c>
      <c r="C128">
        <f>C88*10000/C62</f>
        <v>0.3358823176832834</v>
      </c>
      <c r="D128">
        <f>D88*10000/D62</f>
        <v>0.2522904734992873</v>
      </c>
      <c r="E128">
        <f>E88*10000/E62</f>
        <v>0.3044444751382373</v>
      </c>
      <c r="F128">
        <f>F88*10000/F62</f>
        <v>0.2712441033391163</v>
      </c>
      <c r="G128">
        <f>AVERAGE(C128:E128)</f>
        <v>0.2975390887736027</v>
      </c>
      <c r="H128">
        <f>STDEV(C128:E128)</f>
        <v>0.04222158658972957</v>
      </c>
      <c r="I128">
        <f>(B128*B4+C128*C4+D128*D4+E128*E4+F128*F4)/SUM(B4:F4)</f>
        <v>0.22528205320757666</v>
      </c>
    </row>
    <row r="129" spans="1:9" ht="12.75">
      <c r="A129" t="s">
        <v>87</v>
      </c>
      <c r="B129">
        <f>B89*10000/B62</f>
        <v>0.18036053711857372</v>
      </c>
      <c r="C129">
        <f>C89*10000/C62</f>
        <v>-0.04255199643271067</v>
      </c>
      <c r="D129">
        <f>D89*10000/D62</f>
        <v>0.0827823996884429</v>
      </c>
      <c r="E129">
        <f>E89*10000/E62</f>
        <v>0.09375922719578968</v>
      </c>
      <c r="F129">
        <f>F89*10000/F62</f>
        <v>-0.011596122838965568</v>
      </c>
      <c r="G129">
        <f>AVERAGE(C129:E129)</f>
        <v>0.0446632101505073</v>
      </c>
      <c r="H129">
        <f>STDEV(C129:E129)</f>
        <v>0.07572972916924074</v>
      </c>
      <c r="I129">
        <f>(B129*B4+C129*C4+D129*D4+E129*E4+F129*F4)/SUM(B4:F4)</f>
        <v>0.056823049142975285</v>
      </c>
    </row>
    <row r="130" spans="1:9" ht="12.75">
      <c r="A130" t="s">
        <v>88</v>
      </c>
      <c r="B130">
        <f>B90*10000/B62</f>
        <v>0.11882251467345654</v>
      </c>
      <c r="C130">
        <f>C90*10000/C62</f>
        <v>0.12299725809919561</v>
      </c>
      <c r="D130">
        <f>D90*10000/D62</f>
        <v>0.06869313786944478</v>
      </c>
      <c r="E130">
        <f>E90*10000/E62</f>
        <v>0.01942704710981814</v>
      </c>
      <c r="F130">
        <f>F90*10000/F62</f>
        <v>0.2580920030138855</v>
      </c>
      <c r="G130">
        <f>AVERAGE(C130:E130)</f>
        <v>0.07037248102615284</v>
      </c>
      <c r="H130">
        <f>STDEV(C130:E130)</f>
        <v>0.05180552379982783</v>
      </c>
      <c r="I130">
        <f>(B130*B4+C130*C4+D130*D4+E130*E4+F130*F4)/SUM(B4:F4)</f>
        <v>0.10245829755953892</v>
      </c>
    </row>
    <row r="131" spans="1:9" ht="12.75">
      <c r="A131" t="s">
        <v>89</v>
      </c>
      <c r="B131">
        <f>B91*10000/B62</f>
        <v>0.03391801229389669</v>
      </c>
      <c r="C131">
        <f>C91*10000/C62</f>
        <v>-0.020889809728748474</v>
      </c>
      <c r="D131">
        <f>D91*10000/D62</f>
        <v>0.01719560178215624</v>
      </c>
      <c r="E131">
        <f>E91*10000/E62</f>
        <v>0.03684738284429527</v>
      </c>
      <c r="F131">
        <f>F91*10000/F62</f>
        <v>0.03959366209233391</v>
      </c>
      <c r="G131">
        <f>AVERAGE(C131:E131)</f>
        <v>0.011051058299234346</v>
      </c>
      <c r="H131">
        <f>STDEV(C131:E131)</f>
        <v>0.02935493846892415</v>
      </c>
      <c r="I131">
        <f>(B131*B4+C131*C4+D131*D4+E131*E4+F131*F4)/SUM(B4:F4)</f>
        <v>0.018176298543171657</v>
      </c>
    </row>
    <row r="132" spans="1:9" ht="12.75">
      <c r="A132" t="s">
        <v>90</v>
      </c>
      <c r="B132">
        <f>B92*10000/B62</f>
        <v>-0.019633663505158275</v>
      </c>
      <c r="C132">
        <f>C92*10000/C62</f>
        <v>0.04190453516849105</v>
      </c>
      <c r="D132">
        <f>D92*10000/D62</f>
        <v>0.06493597191391215</v>
      </c>
      <c r="E132">
        <f>E92*10000/E62</f>
        <v>0.04157513361965496</v>
      </c>
      <c r="F132">
        <f>F92*10000/F62</f>
        <v>0.05817002987619283</v>
      </c>
      <c r="G132">
        <f>AVERAGE(C132:E132)</f>
        <v>0.04947188023401938</v>
      </c>
      <c r="H132">
        <f>STDEV(C132:E132)</f>
        <v>0.013393308962246445</v>
      </c>
      <c r="I132">
        <f>(B132*B4+C132*C4+D132*D4+E132*E4+F132*F4)/SUM(B4:F4)</f>
        <v>0.040611173058758075</v>
      </c>
    </row>
    <row r="133" spans="1:9" ht="12.75">
      <c r="A133" t="s">
        <v>91</v>
      </c>
      <c r="B133">
        <f>B93*10000/B62</f>
        <v>0.11682396614279571</v>
      </c>
      <c r="C133">
        <f>C93*10000/C62</f>
        <v>0.10896648229040415</v>
      </c>
      <c r="D133">
        <f>D93*10000/D62</f>
        <v>0.10774026182645319</v>
      </c>
      <c r="E133">
        <f>E93*10000/E62</f>
        <v>0.10331777410870506</v>
      </c>
      <c r="F133">
        <f>F93*10000/F62</f>
        <v>0.07482609223688198</v>
      </c>
      <c r="G133">
        <f>AVERAGE(C133:E133)</f>
        <v>0.1066748394085208</v>
      </c>
      <c r="H133">
        <f>STDEV(C133:E133)</f>
        <v>0.0029712488497223607</v>
      </c>
      <c r="I133">
        <f>(B133*B4+C133*C4+D133*D4+E133*E4+F133*F4)/SUM(B4:F4)</f>
        <v>0.103894453609466</v>
      </c>
    </row>
    <row r="134" spans="1:9" ht="12.75">
      <c r="A134" t="s">
        <v>92</v>
      </c>
      <c r="B134">
        <f>B94*10000/B62</f>
        <v>-0.007390533198398436</v>
      </c>
      <c r="C134">
        <f>C94*10000/C62</f>
        <v>0.0019495030993518063</v>
      </c>
      <c r="D134">
        <f>D94*10000/D62</f>
        <v>-0.002918419826143113</v>
      </c>
      <c r="E134">
        <f>E94*10000/E62</f>
        <v>-0.016237040795629674</v>
      </c>
      <c r="F134">
        <f>F94*10000/F62</f>
        <v>-0.03344986481469183</v>
      </c>
      <c r="G134">
        <f>AVERAGE(C134:E134)</f>
        <v>-0.005735319174140327</v>
      </c>
      <c r="H134">
        <f>STDEV(C134:E134)</f>
        <v>0.009414817372821545</v>
      </c>
      <c r="I134">
        <f>(B134*B4+C134*C4+D134*D4+E134*E4+F134*F4)/SUM(B4:F4)</f>
        <v>-0.009675577791759114</v>
      </c>
    </row>
    <row r="135" spans="1:9" ht="12.75">
      <c r="A135" t="s">
        <v>93</v>
      </c>
      <c r="B135">
        <f>B95*10000/B62</f>
        <v>0.0024173687422828437</v>
      </c>
      <c r="C135">
        <f>C95*10000/C62</f>
        <v>-0.003940997588691039</v>
      </c>
      <c r="D135">
        <f>D95*10000/D62</f>
        <v>-0.0018351318297592535</v>
      </c>
      <c r="E135">
        <f>E95*10000/E62</f>
        <v>-0.002002325605455186</v>
      </c>
      <c r="F135">
        <f>F95*10000/F62</f>
        <v>0.011925514251654369</v>
      </c>
      <c r="G135">
        <f>AVERAGE(C135:E135)</f>
        <v>-0.0025928183413018264</v>
      </c>
      <c r="H135">
        <f>STDEV(C135:E135)</f>
        <v>0.0011705464117138088</v>
      </c>
      <c r="I135">
        <f>(B135*B4+C135*C4+D135*D4+E135*E4+F135*F4)/SUM(B4:F4)</f>
        <v>7.173572807896289E-05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2004-10-28T12:56:53Z</cp:lastPrinted>
  <dcterms:created xsi:type="dcterms:W3CDTF">2004-10-28T12:56:53Z</dcterms:created>
  <dcterms:modified xsi:type="dcterms:W3CDTF">2004-10-28T16:16:35Z</dcterms:modified>
  <cp:category/>
  <cp:version/>
  <cp:contentType/>
  <cp:contentStatus/>
</cp:coreProperties>
</file>