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<sst xmlns="http://schemas.openxmlformats.org/spreadsheetml/2006/main" count="202" uniqueCount="97">
  <si>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Fri 29/10/2004       07:36:00</t>
  </si>
  <si>
    <t>LISSNER</t>
  </si>
  <si>
    <t>HCMQAP370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</si>
  <si>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</si>
  <si>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</si>
  <si>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</si>
  <si>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</si>
  <si>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</si>
  <si>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</si>
  <si>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</si>
  <si>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</si>
  <si>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</si>
  <si>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</si>
  <si>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</si>
  <si>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</si>
  <si>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</si>
  <si>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</si>
  <si>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</si>
  <si>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</si>
  <si>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</si>
  <si>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b7*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</si>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</sst>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7752519"/>
        <c:axId val="2663808"/>
      </c:lineChart>
      <c:catAx>
        <c:axId val="77525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63808"/>
        <c:crosses val="autoZero"/>
        <c:auto val="1"/>
        <c:lblOffset val="100"/>
        <c:noMultiLvlLbl val="0"/>
      </c:catAx>
      <c:valAx>
        <c:axId val="2663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75251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-0.002262</v>
      </c>
      <c r="C4" s="13">
        <v>-0.003748</v>
      </c>
      <c r="D4" s="13">
        <v>-0.003747</v>
      </c>
      <c r="E4" s="13">
        <v>-0.003747</v>
      </c>
      <c r="F4" s="24">
        <v>-0.002076</v>
      </c>
      <c r="G4" s="34">
        <v>-0.011684</v>
      </c>
    </row>
    <row r="5" spans="1:7" ht="12.75" thickBot="1">
      <c r="A5" s="44" t="s">
        <v>13</v>
      </c>
      <c r="B5" s="45">
        <v>1.900022</v>
      </c>
      <c r="C5" s="46">
        <v>1.668551</v>
      </c>
      <c r="D5" s="46">
        <v>0.102746</v>
      </c>
      <c r="E5" s="46">
        <v>-2.38423</v>
      </c>
      <c r="F5" s="47">
        <v>-1.151972</v>
      </c>
      <c r="G5" s="48">
        <v>6.756805</v>
      </c>
    </row>
    <row r="6" spans="1:7" ht="12.75" thickTop="1">
      <c r="A6" s="6" t="s">
        <v>14</v>
      </c>
      <c r="B6" s="39">
        <v>25.76213</v>
      </c>
      <c r="C6" s="40">
        <v>26.32408</v>
      </c>
      <c r="D6" s="40">
        <v>-1.811292</v>
      </c>
      <c r="E6" s="40">
        <v>-51.59595</v>
      </c>
      <c r="F6" s="41">
        <v>20.94506</v>
      </c>
      <c r="G6" s="42">
        <v>0.01798025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-2.266427</v>
      </c>
      <c r="C8" s="14">
        <v>-1.251873</v>
      </c>
      <c r="D8" s="14">
        <v>-1.845347</v>
      </c>
      <c r="E8" s="14">
        <v>-4.705766</v>
      </c>
      <c r="F8" s="25">
        <v>-4.664572</v>
      </c>
      <c r="G8" s="35">
        <v>-2.827298</v>
      </c>
    </row>
    <row r="9" spans="1:7" ht="12">
      <c r="A9" s="20" t="s">
        <v>17</v>
      </c>
      <c r="B9" s="29">
        <v>-0.1963116</v>
      </c>
      <c r="C9" s="14">
        <v>-0.4660354</v>
      </c>
      <c r="D9" s="14">
        <v>0.5142528</v>
      </c>
      <c r="E9" s="14">
        <v>1.005458</v>
      </c>
      <c r="F9" s="25">
        <v>-1.875689</v>
      </c>
      <c r="G9" s="35">
        <v>-0.02481923</v>
      </c>
    </row>
    <row r="10" spans="1:7" ht="12">
      <c r="A10" s="20" t="s">
        <v>18</v>
      </c>
      <c r="B10" s="29">
        <v>1.38352</v>
      </c>
      <c r="C10" s="14">
        <v>0.07298533</v>
      </c>
      <c r="D10" s="14">
        <v>0.214226</v>
      </c>
      <c r="E10" s="14">
        <v>0.6298748</v>
      </c>
      <c r="F10" s="25">
        <v>0.06676907</v>
      </c>
      <c r="G10" s="35">
        <v>0.4304326</v>
      </c>
    </row>
    <row r="11" spans="1:7" ht="12">
      <c r="A11" s="21" t="s">
        <v>19</v>
      </c>
      <c r="B11" s="31">
        <v>3.793393</v>
      </c>
      <c r="C11" s="16">
        <v>1.64558</v>
      </c>
      <c r="D11" s="16">
        <v>1.97283</v>
      </c>
      <c r="E11" s="16">
        <v>1.805285</v>
      </c>
      <c r="F11" s="27">
        <v>14.72849</v>
      </c>
      <c r="G11" s="37">
        <v>3.817391</v>
      </c>
    </row>
    <row r="12" spans="1:7" ht="12">
      <c r="A12" s="20" t="s">
        <v>20</v>
      </c>
      <c r="B12" s="29">
        <v>0.2158849</v>
      </c>
      <c r="C12" s="14">
        <v>0.4915384</v>
      </c>
      <c r="D12" s="14">
        <v>0.3200109</v>
      </c>
      <c r="E12" s="14">
        <v>0.5043125</v>
      </c>
      <c r="F12" s="25">
        <v>-0.03570923</v>
      </c>
      <c r="G12" s="49">
        <v>0.3431182</v>
      </c>
    </row>
    <row r="13" spans="1:7" ht="12">
      <c r="A13" s="20" t="s">
        <v>21</v>
      </c>
      <c r="B13" s="29">
        <v>-0.1542436</v>
      </c>
      <c r="C13" s="14">
        <v>-0.1051527</v>
      </c>
      <c r="D13" s="14">
        <v>0.04407977</v>
      </c>
      <c r="E13" s="14">
        <v>0.3021335</v>
      </c>
      <c r="F13" s="25">
        <v>-0.1143771</v>
      </c>
      <c r="G13" s="35">
        <v>0.02038956</v>
      </c>
    </row>
    <row r="14" spans="1:7" ht="12">
      <c r="A14" s="20" t="s">
        <v>22</v>
      </c>
      <c r="B14" s="29">
        <v>0.1239324</v>
      </c>
      <c r="C14" s="14">
        <v>-0.07162437</v>
      </c>
      <c r="D14" s="14">
        <v>-0.00743677</v>
      </c>
      <c r="E14" s="14">
        <v>-0.2071686</v>
      </c>
      <c r="F14" s="25">
        <v>-0.05169764</v>
      </c>
      <c r="G14" s="35">
        <v>-0.05773854</v>
      </c>
    </row>
    <row r="15" spans="1:7" ht="12">
      <c r="A15" s="21" t="s">
        <v>23</v>
      </c>
      <c r="B15" s="31">
        <v>-0.3191234</v>
      </c>
      <c r="C15" s="16">
        <v>-0.1803204</v>
      </c>
      <c r="D15" s="16">
        <v>-0.1206509</v>
      </c>
      <c r="E15" s="16">
        <v>-0.1262478</v>
      </c>
      <c r="F15" s="27">
        <v>-0.3050553</v>
      </c>
      <c r="G15" s="37">
        <v>-0.1897514</v>
      </c>
    </row>
    <row r="16" spans="1:7" ht="12">
      <c r="A16" s="20" t="s">
        <v>24</v>
      </c>
      <c r="B16" s="29">
        <v>-0.04081734</v>
      </c>
      <c r="C16" s="14">
        <v>0.03031893</v>
      </c>
      <c r="D16" s="14">
        <v>0.02203343</v>
      </c>
      <c r="E16" s="14">
        <v>0.1032459</v>
      </c>
      <c r="F16" s="25">
        <v>0.02480873</v>
      </c>
      <c r="G16" s="35">
        <v>0.03481082</v>
      </c>
    </row>
    <row r="17" spans="1:7" ht="12">
      <c r="A17" s="20" t="s">
        <v>25</v>
      </c>
      <c r="B17" s="29">
        <v>-0.03709231</v>
      </c>
      <c r="C17" s="14">
        <v>-0.02452105</v>
      </c>
      <c r="D17" s="14">
        <v>-0.02825915</v>
      </c>
      <c r="E17" s="14">
        <v>-0.03250288</v>
      </c>
      <c r="F17" s="25">
        <v>-0.03824271</v>
      </c>
      <c r="G17" s="35">
        <v>-0.03099019</v>
      </c>
    </row>
    <row r="18" spans="1:7" ht="12">
      <c r="A18" s="20" t="s">
        <v>26</v>
      </c>
      <c r="B18" s="29">
        <v>0.01204774</v>
      </c>
      <c r="C18" s="14">
        <v>0.008385989</v>
      </c>
      <c r="D18" s="14">
        <v>0.02773343</v>
      </c>
      <c r="E18" s="14">
        <v>0.02082616</v>
      </c>
      <c r="F18" s="25">
        <v>-0.02077481</v>
      </c>
      <c r="G18" s="35">
        <v>0.01265037</v>
      </c>
    </row>
    <row r="19" spans="1:7" ht="12">
      <c r="A19" s="21" t="s">
        <v>27</v>
      </c>
      <c r="B19" s="31">
        <v>-0.2018782</v>
      </c>
      <c r="C19" s="16">
        <v>-0.1736577</v>
      </c>
      <c r="D19" s="16">
        <v>-0.1801888</v>
      </c>
      <c r="E19" s="16">
        <v>-0.1814715</v>
      </c>
      <c r="F19" s="27">
        <v>-0.1418631</v>
      </c>
      <c r="G19" s="37">
        <v>-0.1769676</v>
      </c>
    </row>
    <row r="20" spans="1:7" ht="12.75" thickBot="1">
      <c r="A20" s="44" t="s">
        <v>28</v>
      </c>
      <c r="B20" s="45">
        <v>-0.008309138</v>
      </c>
      <c r="C20" s="46">
        <v>-0.0005310409</v>
      </c>
      <c r="D20" s="46">
        <v>4.15408E-05</v>
      </c>
      <c r="E20" s="46">
        <v>-0.00195891</v>
      </c>
      <c r="F20" s="47">
        <v>-0.009676572</v>
      </c>
      <c r="G20" s="48">
        <v>-0.00308562</v>
      </c>
    </row>
    <row r="21" spans="1:7" ht="12.75" thickTop="1">
      <c r="A21" s="6" t="s">
        <v>29</v>
      </c>
      <c r="B21" s="39">
        <v>-67.42058</v>
      </c>
      <c r="C21" s="40">
        <v>141.7158</v>
      </c>
      <c r="D21" s="40">
        <v>92.12698</v>
      </c>
      <c r="E21" s="40">
        <v>-77.39279</v>
      </c>
      <c r="F21" s="41">
        <v>-208.9719</v>
      </c>
      <c r="G21" s="43">
        <v>0.00268872</v>
      </c>
    </row>
    <row r="22" spans="1:7" ht="12">
      <c r="A22" s="20" t="s">
        <v>30</v>
      </c>
      <c r="B22" s="29">
        <v>38.00062</v>
      </c>
      <c r="C22" s="14">
        <v>33.37114</v>
      </c>
      <c r="D22" s="14">
        <v>2.054912</v>
      </c>
      <c r="E22" s="14">
        <v>-47.68496</v>
      </c>
      <c r="F22" s="25">
        <v>-23.03947</v>
      </c>
      <c r="G22" s="36">
        <v>0</v>
      </c>
    </row>
    <row r="23" spans="1:7" ht="12">
      <c r="A23" s="20" t="s">
        <v>31</v>
      </c>
      <c r="B23" s="29">
        <v>-0.9141114</v>
      </c>
      <c r="C23" s="14">
        <v>0.1278647</v>
      </c>
      <c r="D23" s="14">
        <v>0.4330289</v>
      </c>
      <c r="E23" s="14">
        <v>-2.104974</v>
      </c>
      <c r="F23" s="25">
        <v>2.982638</v>
      </c>
      <c r="G23" s="35">
        <v>-0.1070216</v>
      </c>
    </row>
    <row r="24" spans="1:7" ht="12">
      <c r="A24" s="20" t="s">
        <v>32</v>
      </c>
      <c r="B24" s="29">
        <v>-2.890203</v>
      </c>
      <c r="C24" s="14">
        <v>0.7254506</v>
      </c>
      <c r="D24" s="14">
        <v>-1.872779</v>
      </c>
      <c r="E24" s="14">
        <v>-2.913549</v>
      </c>
      <c r="F24" s="25">
        <v>-2.239965</v>
      </c>
      <c r="G24" s="35">
        <v>-1.694716</v>
      </c>
    </row>
    <row r="25" spans="1:7" ht="12">
      <c r="A25" s="20" t="s">
        <v>33</v>
      </c>
      <c r="B25" s="29">
        <v>-0.3965428</v>
      </c>
      <c r="C25" s="14">
        <v>-0.1687886</v>
      </c>
      <c r="D25" s="14">
        <v>0.3389361</v>
      </c>
      <c r="E25" s="14">
        <v>-0.2003963</v>
      </c>
      <c r="F25" s="25">
        <v>-3.264988</v>
      </c>
      <c r="G25" s="35">
        <v>-0.4997837</v>
      </c>
    </row>
    <row r="26" spans="1:7" ht="12">
      <c r="A26" s="21" t="s">
        <v>34</v>
      </c>
      <c r="B26" s="31">
        <v>1.68788</v>
      </c>
      <c r="C26" s="16">
        <v>0.3930045</v>
      </c>
      <c r="D26" s="16">
        <v>-0.1698603</v>
      </c>
      <c r="E26" s="16">
        <v>-0.4725182</v>
      </c>
      <c r="F26" s="27">
        <v>1.512</v>
      </c>
      <c r="G26" s="37">
        <v>0.3871334</v>
      </c>
    </row>
    <row r="27" spans="1:7" ht="12">
      <c r="A27" s="20" t="s">
        <v>35</v>
      </c>
      <c r="B27" s="29">
        <v>0.1225271</v>
      </c>
      <c r="C27" s="14">
        <v>0.004043164</v>
      </c>
      <c r="D27" s="14">
        <v>-0.3997409</v>
      </c>
      <c r="E27" s="14">
        <v>-0.2026105</v>
      </c>
      <c r="F27" s="25">
        <v>0.02919828</v>
      </c>
      <c r="G27" s="35">
        <v>-0.1221474</v>
      </c>
    </row>
    <row r="28" spans="1:7" ht="12">
      <c r="A28" s="20" t="s">
        <v>36</v>
      </c>
      <c r="B28" s="29">
        <v>-0.2890514</v>
      </c>
      <c r="C28" s="14">
        <v>-0.2270759</v>
      </c>
      <c r="D28" s="14">
        <v>-0.04666464</v>
      </c>
      <c r="E28" s="14">
        <v>-0.2745965</v>
      </c>
      <c r="F28" s="25">
        <v>-0.5198772</v>
      </c>
      <c r="G28" s="35">
        <v>-0.2431232</v>
      </c>
    </row>
    <row r="29" spans="1:7" ht="12">
      <c r="A29" s="20" t="s">
        <v>37</v>
      </c>
      <c r="B29" s="29">
        <v>0.05162344</v>
      </c>
      <c r="C29" s="14">
        <v>-0.0528326</v>
      </c>
      <c r="D29" s="14">
        <v>-0.02223866</v>
      </c>
      <c r="E29" s="14">
        <v>0.05293518</v>
      </c>
      <c r="F29" s="25">
        <v>-0.07296992</v>
      </c>
      <c r="G29" s="35">
        <v>-0.007563032</v>
      </c>
    </row>
    <row r="30" spans="1:7" ht="12">
      <c r="A30" s="21" t="s">
        <v>38</v>
      </c>
      <c r="B30" s="31">
        <v>0.1579471</v>
      </c>
      <c r="C30" s="16">
        <v>0.105979</v>
      </c>
      <c r="D30" s="16">
        <v>-0.03324742</v>
      </c>
      <c r="E30" s="16">
        <v>-0.07324147</v>
      </c>
      <c r="F30" s="27">
        <v>0.2469091</v>
      </c>
      <c r="G30" s="37">
        <v>0.05566401</v>
      </c>
    </row>
    <row r="31" spans="1:7" ht="12">
      <c r="A31" s="20" t="s">
        <v>39</v>
      </c>
      <c r="B31" s="29">
        <v>-0.02352234</v>
      </c>
      <c r="C31" s="14">
        <v>-0.01561591</v>
      </c>
      <c r="D31" s="14">
        <v>-0.02595361</v>
      </c>
      <c r="E31" s="14">
        <v>-0.02757892</v>
      </c>
      <c r="F31" s="25">
        <v>-0.03757319</v>
      </c>
      <c r="G31" s="35">
        <v>-0.02504296</v>
      </c>
    </row>
    <row r="32" spans="1:7" ht="12">
      <c r="A32" s="20" t="s">
        <v>40</v>
      </c>
      <c r="B32" s="29">
        <v>0.01576101</v>
      </c>
      <c r="C32" s="14">
        <v>-0.03596138</v>
      </c>
      <c r="D32" s="14">
        <v>0.01668618</v>
      </c>
      <c r="E32" s="14">
        <v>-0.005978026</v>
      </c>
      <c r="F32" s="25">
        <v>-0.04829046</v>
      </c>
      <c r="G32" s="35">
        <v>-0.01023031</v>
      </c>
    </row>
    <row r="33" spans="1:7" ht="12">
      <c r="A33" s="20" t="s">
        <v>41</v>
      </c>
      <c r="B33" s="29">
        <v>0.1278894</v>
      </c>
      <c r="C33" s="14">
        <v>0.04942328</v>
      </c>
      <c r="D33" s="14">
        <v>0.06654886</v>
      </c>
      <c r="E33" s="14">
        <v>0.09954685</v>
      </c>
      <c r="F33" s="25">
        <v>0.1058864</v>
      </c>
      <c r="G33" s="35">
        <v>0.08451765</v>
      </c>
    </row>
    <row r="34" spans="1:7" ht="12">
      <c r="A34" s="21" t="s">
        <v>42</v>
      </c>
      <c r="B34" s="31">
        <v>-0.004689958</v>
      </c>
      <c r="C34" s="16">
        <v>-0.007579325</v>
      </c>
      <c r="D34" s="16">
        <v>-0.00751074</v>
      </c>
      <c r="E34" s="16">
        <v>0.0002127426</v>
      </c>
      <c r="F34" s="27">
        <v>-0.01903273</v>
      </c>
      <c r="G34" s="37">
        <v>-0.006856627</v>
      </c>
    </row>
    <row r="35" spans="1:7" ht="12.75" thickBot="1">
      <c r="A35" s="22" t="s">
        <v>43</v>
      </c>
      <c r="B35" s="32">
        <v>-1.300574E-05</v>
      </c>
      <c r="C35" s="17">
        <v>0.0003200607</v>
      </c>
      <c r="D35" s="17">
        <v>0.004790331</v>
      </c>
      <c r="E35" s="17">
        <v>0.007892128</v>
      </c>
      <c r="F35" s="28">
        <v>-0.00266567</v>
      </c>
      <c r="G35" s="38">
        <v>0.002769084</v>
      </c>
    </row>
    <row r="36" spans="1:7" ht="12">
      <c r="A36" s="4" t="s">
        <v>44</v>
      </c>
      <c r="B36" s="3">
        <v>22.60742</v>
      </c>
      <c r="C36" s="3">
        <v>22.59827</v>
      </c>
      <c r="D36" s="3">
        <v>22.60132</v>
      </c>
      <c r="E36" s="3">
        <v>22.59522</v>
      </c>
      <c r="F36" s="3">
        <v>22.60132</v>
      </c>
      <c r="G36" s="3"/>
    </row>
    <row r="37" spans="1:6" ht="12">
      <c r="A37" s="4" t="s">
        <v>45</v>
      </c>
      <c r="B37" s="2">
        <v>-0.2161662</v>
      </c>
      <c r="C37" s="2">
        <v>-0.2746582</v>
      </c>
      <c r="D37" s="2">
        <v>-0.298055</v>
      </c>
      <c r="E37" s="2">
        <v>-0.3168742</v>
      </c>
      <c r="F37" s="2">
        <v>-0.3255208</v>
      </c>
    </row>
    <row r="38" spans="1:7" ht="12">
      <c r="A38" s="4" t="s">
        <v>52</v>
      </c>
      <c r="B38" s="2">
        <v>-4.335946E-05</v>
      </c>
      <c r="C38" s="2">
        <v>-4.55544E-05</v>
      </c>
      <c r="D38" s="2">
        <v>0</v>
      </c>
      <c r="E38" s="2">
        <v>8.708376E-05</v>
      </c>
      <c r="F38" s="2">
        <v>-3.642489E-05</v>
      </c>
      <c r="G38" s="2">
        <v>0.0003674859</v>
      </c>
    </row>
    <row r="39" spans="1:7" ht="12.75" thickBot="1">
      <c r="A39" s="4" t="s">
        <v>53</v>
      </c>
      <c r="B39" s="2">
        <v>0.0001147798</v>
      </c>
      <c r="C39" s="2">
        <v>-0.0002407648</v>
      </c>
      <c r="D39" s="2">
        <v>-0.0001566165</v>
      </c>
      <c r="E39" s="2">
        <v>0.000131983</v>
      </c>
      <c r="F39" s="2">
        <v>0.0003551683</v>
      </c>
      <c r="G39" s="2">
        <v>0.00101083</v>
      </c>
    </row>
    <row r="40" spans="2:5" ht="12.75" thickBot="1">
      <c r="B40" s="7" t="s">
        <v>46</v>
      </c>
      <c r="C40" s="8">
        <v>-0.003747</v>
      </c>
      <c r="D40" s="18" t="s">
        <v>47</v>
      </c>
      <c r="E40" s="9">
        <v>3.117785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0.003748</v>
      </c>
      <c r="D4">
        <v>0.003747</v>
      </c>
      <c r="E4">
        <v>0.003747</v>
      </c>
      <c r="F4">
        <v>0.002076</v>
      </c>
      <c r="G4">
        <v>0.011684</v>
      </c>
    </row>
    <row r="5" spans="1:7" ht="12.75">
      <c r="A5" t="s">
        <v>13</v>
      </c>
      <c r="B5">
        <v>1.900022</v>
      </c>
      <c r="C5">
        <v>1.668551</v>
      </c>
      <c r="D5">
        <v>0.102746</v>
      </c>
      <c r="E5">
        <v>-2.38423</v>
      </c>
      <c r="F5">
        <v>-1.151972</v>
      </c>
      <c r="G5">
        <v>6.756805</v>
      </c>
    </row>
    <row r="6" spans="1:7" ht="12.75">
      <c r="A6" t="s">
        <v>14</v>
      </c>
      <c r="B6" s="50">
        <v>25.76213</v>
      </c>
      <c r="C6" s="50">
        <v>26.32408</v>
      </c>
      <c r="D6" s="50">
        <v>-1.811292</v>
      </c>
      <c r="E6" s="50">
        <v>-51.59595</v>
      </c>
      <c r="F6" s="50">
        <v>20.94506</v>
      </c>
      <c r="G6" s="50">
        <v>0.01798025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-2.266427</v>
      </c>
      <c r="C8" s="50">
        <v>-1.251873</v>
      </c>
      <c r="D8" s="50">
        <v>-1.845347</v>
      </c>
      <c r="E8" s="50">
        <v>-4.705766</v>
      </c>
      <c r="F8" s="50">
        <v>-4.664572</v>
      </c>
      <c r="G8" s="50">
        <v>-2.827298</v>
      </c>
    </row>
    <row r="9" spans="1:7" ht="12.75">
      <c r="A9" t="s">
        <v>17</v>
      </c>
      <c r="B9" s="50">
        <v>-0.1963116</v>
      </c>
      <c r="C9" s="50">
        <v>-0.4660354</v>
      </c>
      <c r="D9" s="50">
        <v>0.5142528</v>
      </c>
      <c r="E9" s="50">
        <v>1.005458</v>
      </c>
      <c r="F9" s="50">
        <v>-1.875689</v>
      </c>
      <c r="G9" s="50">
        <v>-0.02481923</v>
      </c>
    </row>
    <row r="10" spans="1:7" ht="12.75">
      <c r="A10" t="s">
        <v>18</v>
      </c>
      <c r="B10" s="50">
        <v>1.38352</v>
      </c>
      <c r="C10" s="50">
        <v>0.07298533</v>
      </c>
      <c r="D10" s="50">
        <v>0.214226</v>
      </c>
      <c r="E10" s="50">
        <v>0.6298748</v>
      </c>
      <c r="F10" s="50">
        <v>0.06676907</v>
      </c>
      <c r="G10" s="50">
        <v>0.4304326</v>
      </c>
    </row>
    <row r="11" spans="1:7" ht="12.75">
      <c r="A11" t="s">
        <v>19</v>
      </c>
      <c r="B11" s="50">
        <v>3.793393</v>
      </c>
      <c r="C11" s="50">
        <v>1.64558</v>
      </c>
      <c r="D11" s="50">
        <v>1.97283</v>
      </c>
      <c r="E11" s="50">
        <v>1.805285</v>
      </c>
      <c r="F11" s="50">
        <v>14.72849</v>
      </c>
      <c r="G11" s="50">
        <v>3.817391</v>
      </c>
    </row>
    <row r="12" spans="1:7" ht="12.75">
      <c r="A12" t="s">
        <v>20</v>
      </c>
      <c r="B12" s="50">
        <v>0.2158849</v>
      </c>
      <c r="C12" s="50">
        <v>0.4915384</v>
      </c>
      <c r="D12" s="50">
        <v>0.3200109</v>
      </c>
      <c r="E12" s="50">
        <v>0.5043125</v>
      </c>
      <c r="F12" s="50">
        <v>-0.03570923</v>
      </c>
      <c r="G12" s="50">
        <v>0.3431182</v>
      </c>
    </row>
    <row r="13" spans="1:7" ht="12.75">
      <c r="A13" t="s">
        <v>21</v>
      </c>
      <c r="B13" s="50">
        <v>-0.1542436</v>
      </c>
      <c r="C13" s="50">
        <v>-0.1051527</v>
      </c>
      <c r="D13" s="50">
        <v>0.04407977</v>
      </c>
      <c r="E13" s="50">
        <v>0.3021335</v>
      </c>
      <c r="F13" s="50">
        <v>-0.1143771</v>
      </c>
      <c r="G13" s="50">
        <v>0.02038956</v>
      </c>
    </row>
    <row r="14" spans="1:7" ht="12.75">
      <c r="A14" t="s">
        <v>22</v>
      </c>
      <c r="B14" s="50">
        <v>0.1239324</v>
      </c>
      <c r="C14" s="50">
        <v>-0.07162437</v>
      </c>
      <c r="D14" s="50">
        <v>-0.00743677</v>
      </c>
      <c r="E14" s="50">
        <v>-0.2071686</v>
      </c>
      <c r="F14" s="50">
        <v>-0.05169764</v>
      </c>
      <c r="G14" s="50">
        <v>-0.05773854</v>
      </c>
    </row>
    <row r="15" spans="1:7" ht="12.75">
      <c r="A15" t="s">
        <v>23</v>
      </c>
      <c r="B15" s="50">
        <v>-0.3191234</v>
      </c>
      <c r="C15" s="50">
        <v>-0.1803204</v>
      </c>
      <c r="D15" s="50">
        <v>-0.1206509</v>
      </c>
      <c r="E15" s="50">
        <v>-0.1262478</v>
      </c>
      <c r="F15" s="50">
        <v>-0.3050553</v>
      </c>
      <c r="G15" s="50">
        <v>-0.1897514</v>
      </c>
    </row>
    <row r="16" spans="1:7" ht="12.75">
      <c r="A16" t="s">
        <v>24</v>
      </c>
      <c r="B16" s="50">
        <v>-0.04081734</v>
      </c>
      <c r="C16" s="50">
        <v>0.03031893</v>
      </c>
      <c r="D16" s="50">
        <v>0.02203343</v>
      </c>
      <c r="E16" s="50">
        <v>0.1032459</v>
      </c>
      <c r="F16" s="50">
        <v>0.02480873</v>
      </c>
      <c r="G16" s="50">
        <v>0.03481082</v>
      </c>
    </row>
    <row r="17" spans="1:7" ht="12.75">
      <c r="A17" t="s">
        <v>25</v>
      </c>
      <c r="B17" s="50">
        <v>-0.03709231</v>
      </c>
      <c r="C17" s="50">
        <v>-0.02452105</v>
      </c>
      <c r="D17" s="50">
        <v>-0.02825915</v>
      </c>
      <c r="E17" s="50">
        <v>-0.03250288</v>
      </c>
      <c r="F17" s="50">
        <v>-0.03824271</v>
      </c>
      <c r="G17" s="50">
        <v>-0.03099019</v>
      </c>
    </row>
    <row r="18" spans="1:7" ht="12.75">
      <c r="A18" t="s">
        <v>26</v>
      </c>
      <c r="B18" s="50">
        <v>0.01204774</v>
      </c>
      <c r="C18" s="50">
        <v>0.008385989</v>
      </c>
      <c r="D18" s="50">
        <v>0.02773343</v>
      </c>
      <c r="E18" s="50">
        <v>0.02082616</v>
      </c>
      <c r="F18" s="50">
        <v>-0.02077481</v>
      </c>
      <c r="G18" s="50">
        <v>0.01265037</v>
      </c>
    </row>
    <row r="19" spans="1:7" ht="12.75">
      <c r="A19" t="s">
        <v>27</v>
      </c>
      <c r="B19" s="50">
        <v>-0.2018782</v>
      </c>
      <c r="C19" s="50">
        <v>-0.1736577</v>
      </c>
      <c r="D19" s="50">
        <v>-0.1801888</v>
      </c>
      <c r="E19" s="50">
        <v>-0.1814715</v>
      </c>
      <c r="F19" s="50">
        <v>-0.1418631</v>
      </c>
      <c r="G19" s="50">
        <v>-0.1769676</v>
      </c>
    </row>
    <row r="20" spans="1:7" ht="12.75">
      <c r="A20" t="s">
        <v>28</v>
      </c>
      <c r="B20" s="50">
        <v>-0.008309138</v>
      </c>
      <c r="C20" s="50">
        <v>-0.0005310409</v>
      </c>
      <c r="D20" s="50">
        <v>4.15408E-05</v>
      </c>
      <c r="E20" s="50">
        <v>-0.00195891</v>
      </c>
      <c r="F20" s="50">
        <v>-0.009676572</v>
      </c>
      <c r="G20" s="50">
        <v>-0.00308562</v>
      </c>
    </row>
    <row r="21" spans="1:7" ht="12.75">
      <c r="A21" t="s">
        <v>29</v>
      </c>
      <c r="B21" s="50">
        <v>-67.42058</v>
      </c>
      <c r="C21" s="50">
        <v>141.7158</v>
      </c>
      <c r="D21" s="50">
        <v>92.12698</v>
      </c>
      <c r="E21" s="50">
        <v>-77.39279</v>
      </c>
      <c r="F21" s="50">
        <v>-208.9719</v>
      </c>
      <c r="G21" s="50">
        <v>0.00268872</v>
      </c>
    </row>
    <row r="22" spans="1:7" ht="12.75">
      <c r="A22" t="s">
        <v>30</v>
      </c>
      <c r="B22" s="50">
        <v>38.00062</v>
      </c>
      <c r="C22" s="50">
        <v>33.37114</v>
      </c>
      <c r="D22" s="50">
        <v>2.054912</v>
      </c>
      <c r="E22" s="50">
        <v>-47.68496</v>
      </c>
      <c r="F22" s="50">
        <v>-23.03947</v>
      </c>
      <c r="G22" s="50">
        <v>0</v>
      </c>
    </row>
    <row r="23" spans="1:7" ht="12.75">
      <c r="A23" t="s">
        <v>31</v>
      </c>
      <c r="B23" s="50">
        <v>-0.9141114</v>
      </c>
      <c r="C23" s="50">
        <v>0.1278647</v>
      </c>
      <c r="D23" s="50">
        <v>0.4330289</v>
      </c>
      <c r="E23" s="50">
        <v>-2.104974</v>
      </c>
      <c r="F23" s="50">
        <v>2.982638</v>
      </c>
      <c r="G23" s="50">
        <v>-0.1070216</v>
      </c>
    </row>
    <row r="24" spans="1:7" ht="12.75">
      <c r="A24" t="s">
        <v>32</v>
      </c>
      <c r="B24" s="50">
        <v>-2.890203</v>
      </c>
      <c r="C24" s="50">
        <v>0.7254506</v>
      </c>
      <c r="D24" s="50">
        <v>-1.872779</v>
      </c>
      <c r="E24" s="50">
        <v>-2.913549</v>
      </c>
      <c r="F24" s="50">
        <v>-2.239965</v>
      </c>
      <c r="G24" s="50">
        <v>-1.694716</v>
      </c>
    </row>
    <row r="25" spans="1:7" ht="12.75">
      <c r="A25" t="s">
        <v>33</v>
      </c>
      <c r="B25" s="50">
        <v>-0.3965428</v>
      </c>
      <c r="C25" s="50">
        <v>-0.1687886</v>
      </c>
      <c r="D25" s="50">
        <v>0.3389361</v>
      </c>
      <c r="E25" s="50">
        <v>-0.2003963</v>
      </c>
      <c r="F25" s="50">
        <v>-3.264988</v>
      </c>
      <c r="G25" s="50">
        <v>-0.4997837</v>
      </c>
    </row>
    <row r="26" spans="1:7" ht="12.75">
      <c r="A26" t="s">
        <v>34</v>
      </c>
      <c r="B26" s="50">
        <v>1.68788</v>
      </c>
      <c r="C26" s="50">
        <v>0.3930045</v>
      </c>
      <c r="D26" s="50">
        <v>-0.1698603</v>
      </c>
      <c r="E26" s="50">
        <v>-0.4725182</v>
      </c>
      <c r="F26" s="50">
        <v>1.512</v>
      </c>
      <c r="G26" s="50">
        <v>0.3871334</v>
      </c>
    </row>
    <row r="27" spans="1:7" ht="12.75">
      <c r="A27" t="s">
        <v>35</v>
      </c>
      <c r="B27" s="50">
        <v>0.1225271</v>
      </c>
      <c r="C27" s="50">
        <v>0.004043164</v>
      </c>
      <c r="D27" s="50">
        <v>-0.3997409</v>
      </c>
      <c r="E27" s="50">
        <v>-0.2026105</v>
      </c>
      <c r="F27" s="50">
        <v>0.02919828</v>
      </c>
      <c r="G27" s="50">
        <v>-0.1221474</v>
      </c>
    </row>
    <row r="28" spans="1:7" ht="12.75">
      <c r="A28" t="s">
        <v>36</v>
      </c>
      <c r="B28" s="50">
        <v>-0.2890514</v>
      </c>
      <c r="C28" s="50">
        <v>-0.2270759</v>
      </c>
      <c r="D28" s="50">
        <v>-0.04666464</v>
      </c>
      <c r="E28" s="50">
        <v>-0.2745965</v>
      </c>
      <c r="F28" s="50">
        <v>-0.5198772</v>
      </c>
      <c r="G28" s="50">
        <v>-0.2431232</v>
      </c>
    </row>
    <row r="29" spans="1:7" ht="12.75">
      <c r="A29" t="s">
        <v>37</v>
      </c>
      <c r="B29" s="50">
        <v>0.05162344</v>
      </c>
      <c r="C29" s="50">
        <v>-0.0528326</v>
      </c>
      <c r="D29" s="50">
        <v>-0.02223866</v>
      </c>
      <c r="E29" s="50">
        <v>0.05293518</v>
      </c>
      <c r="F29" s="50">
        <v>-0.07296992</v>
      </c>
      <c r="G29" s="50">
        <v>-0.007563032</v>
      </c>
    </row>
    <row r="30" spans="1:7" ht="12.75">
      <c r="A30" t="s">
        <v>38</v>
      </c>
      <c r="B30" s="50">
        <v>0.1579471</v>
      </c>
      <c r="C30" s="50">
        <v>0.105979</v>
      </c>
      <c r="D30" s="50">
        <v>-0.03324742</v>
      </c>
      <c r="E30" s="50">
        <v>-0.07324147</v>
      </c>
      <c r="F30" s="50">
        <v>0.2469091</v>
      </c>
      <c r="G30" s="50">
        <v>0.05566401</v>
      </c>
    </row>
    <row r="31" spans="1:7" ht="12.75">
      <c r="A31" t="s">
        <v>39</v>
      </c>
      <c r="B31" s="50">
        <v>-0.02352234</v>
      </c>
      <c r="C31" s="50">
        <v>-0.01561591</v>
      </c>
      <c r="D31" s="50">
        <v>-0.02595361</v>
      </c>
      <c r="E31" s="50">
        <v>-0.02757892</v>
      </c>
      <c r="F31" s="50">
        <v>-0.03757319</v>
      </c>
      <c r="G31" s="50">
        <v>-0.02504296</v>
      </c>
    </row>
    <row r="32" spans="1:7" ht="12.75">
      <c r="A32" t="s">
        <v>40</v>
      </c>
      <c r="B32" s="50">
        <v>0.01576101</v>
      </c>
      <c r="C32" s="50">
        <v>-0.03596138</v>
      </c>
      <c r="D32" s="50">
        <v>0.01668618</v>
      </c>
      <c r="E32" s="50">
        <v>-0.005978026</v>
      </c>
      <c r="F32" s="50">
        <v>-0.04829046</v>
      </c>
      <c r="G32" s="50">
        <v>-0.01023031</v>
      </c>
    </row>
    <row r="33" spans="1:7" ht="12.75">
      <c r="A33" t="s">
        <v>41</v>
      </c>
      <c r="B33" s="50">
        <v>0.1278894</v>
      </c>
      <c r="C33" s="50">
        <v>0.04942328</v>
      </c>
      <c r="D33" s="50">
        <v>0.06654886</v>
      </c>
      <c r="E33" s="50">
        <v>0.09954685</v>
      </c>
      <c r="F33" s="50">
        <v>0.1058864</v>
      </c>
      <c r="G33" s="50">
        <v>0.08451765</v>
      </c>
    </row>
    <row r="34" spans="1:7" ht="12.75">
      <c r="A34" t="s">
        <v>42</v>
      </c>
      <c r="B34" s="50">
        <v>-0.004689958</v>
      </c>
      <c r="C34" s="50">
        <v>-0.007579325</v>
      </c>
      <c r="D34" s="50">
        <v>-0.00751074</v>
      </c>
      <c r="E34" s="50">
        <v>0.0002127426</v>
      </c>
      <c r="F34" s="50">
        <v>-0.01903273</v>
      </c>
      <c r="G34" s="50">
        <v>-0.006856627</v>
      </c>
    </row>
    <row r="35" spans="1:7" ht="12.75">
      <c r="A35" t="s">
        <v>43</v>
      </c>
      <c r="B35" s="50">
        <v>-1.300574E-05</v>
      </c>
      <c r="C35" s="50">
        <v>0.0003200607</v>
      </c>
      <c r="D35" s="50">
        <v>0.004790331</v>
      </c>
      <c r="E35" s="50">
        <v>0.007892128</v>
      </c>
      <c r="F35" s="50">
        <v>-0.00266567</v>
      </c>
      <c r="G35" s="50">
        <v>0.002769084</v>
      </c>
    </row>
    <row r="36" spans="1:6" ht="12.75">
      <c r="A36" t="s">
        <v>44</v>
      </c>
      <c r="B36" s="50">
        <v>22.60742</v>
      </c>
      <c r="C36" s="50">
        <v>22.59827</v>
      </c>
      <c r="D36" s="50">
        <v>22.60132</v>
      </c>
      <c r="E36" s="50">
        <v>22.59522</v>
      </c>
      <c r="F36" s="50">
        <v>22.60132</v>
      </c>
    </row>
    <row r="37" spans="1:6" ht="12.75">
      <c r="A37" t="s">
        <v>45</v>
      </c>
      <c r="B37" s="50">
        <v>-0.2161662</v>
      </c>
      <c r="C37" s="50">
        <v>-0.2746582</v>
      </c>
      <c r="D37" s="50">
        <v>-0.298055</v>
      </c>
      <c r="E37" s="50">
        <v>-0.3168742</v>
      </c>
      <c r="F37" s="50">
        <v>-0.3255208</v>
      </c>
    </row>
    <row r="38" spans="1:7" ht="12.75">
      <c r="A38" t="s">
        <v>54</v>
      </c>
      <c r="B38" s="50">
        <v>-4.335946E-05</v>
      </c>
      <c r="C38" s="50">
        <v>-4.55544E-05</v>
      </c>
      <c r="D38" s="50">
        <v>0</v>
      </c>
      <c r="E38" s="50">
        <v>8.708376E-05</v>
      </c>
      <c r="F38" s="50">
        <v>-3.642489E-05</v>
      </c>
      <c r="G38" s="50">
        <v>0.0003674859</v>
      </c>
    </row>
    <row r="39" spans="1:7" ht="12.75">
      <c r="A39" t="s">
        <v>55</v>
      </c>
      <c r="B39" s="50">
        <v>0.0001147798</v>
      </c>
      <c r="C39" s="50">
        <v>-0.0002407648</v>
      </c>
      <c r="D39" s="50">
        <v>-0.0001566165</v>
      </c>
      <c r="E39" s="50">
        <v>0.000131983</v>
      </c>
      <c r="F39" s="50">
        <v>0.0003551683</v>
      </c>
      <c r="G39" s="50">
        <v>0.00101083</v>
      </c>
    </row>
    <row r="40" spans="2:5" ht="12.75">
      <c r="B40" t="s">
        <v>46</v>
      </c>
      <c r="C40">
        <v>-0.003747</v>
      </c>
      <c r="D40" t="s">
        <v>47</v>
      </c>
      <c r="E40">
        <v>3.117785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57</v>
      </c>
      <c r="B50">
        <f>-0.017/(B7*B7+B22*B22)*(B21*B22+B6*B7)</f>
        <v>-4.335945081616995E-05</v>
      </c>
      <c r="C50">
        <f>-0.017/(C7*C7+C22*C22)*(C21*C22+C6*C7)</f>
        <v>-4.5554395717565254E-05</v>
      </c>
      <c r="D50">
        <f>-0.017/(D7*D7+D22*D22)*(D21*D22+D6*D7)</f>
        <v>3.0470130890915166E-06</v>
      </c>
      <c r="E50">
        <f>-0.017/(E7*E7+E22*E22)*(E21*E22+E6*E7)</f>
        <v>8.708375458511043E-05</v>
      </c>
      <c r="F50">
        <f>-0.017/(F7*F7+F22*F22)*(F21*F22+F6*F7)</f>
        <v>-3.642489095997357E-05</v>
      </c>
      <c r="G50">
        <f>(B50*B$4+C50*C$4+D50*D$4+E50*E$4+F50*F$4)/SUM(B$4:F$4)</f>
        <v>-4.310038545110026E-07</v>
      </c>
    </row>
    <row r="51" spans="1:7" ht="12.75">
      <c r="A51" t="s">
        <v>58</v>
      </c>
      <c r="B51">
        <f>-0.017/(B7*B7+B22*B22)*(B21*B7-B6*B22)</f>
        <v>0.00011477975460138742</v>
      </c>
      <c r="C51">
        <f>-0.017/(C7*C7+C22*C22)*(C21*C7-C6*C22)</f>
        <v>-0.00024076483978828937</v>
      </c>
      <c r="D51">
        <f>-0.017/(D7*D7+D22*D22)*(D21*D7-D6*D22)</f>
        <v>-0.0001566164921343761</v>
      </c>
      <c r="E51">
        <f>-0.017/(E7*E7+E22*E22)*(E21*E7-E6*E22)</f>
        <v>0.0001319830015354041</v>
      </c>
      <c r="F51">
        <f>-0.017/(F7*F7+F22*F22)*(F21*F7-F6*F22)</f>
        <v>0.00035516830898174747</v>
      </c>
      <c r="G51">
        <f>(B51*B$4+C51*C$4+D51*D$4+E51*E$4+F51*F$4)/SUM(B$4:F$4)</f>
        <v>1.458861074191041E-07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10000.023905001435</v>
      </c>
      <c r="C62">
        <f>C7+(2/0.017)*(C8*C50-C23*C51)</f>
        <v>10000.01033101671</v>
      </c>
      <c r="D62">
        <f>D7+(2/0.017)*(D8*D50-D23*D51)</f>
        <v>10000.007317255393</v>
      </c>
      <c r="E62">
        <f>E7+(2/0.017)*(E8*E50-E23*E51)</f>
        <v>9999.9844735312</v>
      </c>
      <c r="F62">
        <f>F7+(2/0.017)*(F8*F50-F23*F51)</f>
        <v>9999.895360944907</v>
      </c>
    </row>
    <row r="63" spans="1:6" ht="12.75">
      <c r="A63" t="s">
        <v>66</v>
      </c>
      <c r="B63">
        <f>B8+(3/0.017)*(B9*B50-B24*B51)</f>
        <v>-2.2063831021906406</v>
      </c>
      <c r="C63">
        <f>C8+(3/0.017)*(C9*C50-C24*C51)</f>
        <v>-1.2173036543800038</v>
      </c>
      <c r="D63">
        <f>D8+(3/0.017)*(D9*D50-D24*D51)</f>
        <v>-1.8968307310312158</v>
      </c>
      <c r="E63">
        <f>E8+(3/0.017)*(E9*E50-E24*E51)</f>
        <v>-4.622454588260333</v>
      </c>
      <c r="F63">
        <f>F8+(3/0.017)*(F9*F50-F24*F51)</f>
        <v>-4.512121467906802</v>
      </c>
    </row>
    <row r="64" spans="1:6" ht="12.75">
      <c r="A64" t="s">
        <v>67</v>
      </c>
      <c r="B64">
        <f>B9+(4/0.017)*(B10*B50-B25*B51)</f>
        <v>-0.1997171487341742</v>
      </c>
      <c r="C64">
        <f>C9+(4/0.017)*(C10*C50-C25*C51)</f>
        <v>-0.4763796736097616</v>
      </c>
      <c r="D64">
        <f>D9+(4/0.017)*(D10*D50-D25*D51)</f>
        <v>0.5268965017566423</v>
      </c>
      <c r="E64">
        <f>E9+(4/0.017)*(E10*E50-E25*E51)</f>
        <v>1.0245875923936787</v>
      </c>
      <c r="F64">
        <f>F9+(4/0.017)*(F10*F50-F25*F51)</f>
        <v>-1.6034094210090708</v>
      </c>
    </row>
    <row r="65" spans="1:6" ht="12.75">
      <c r="A65" t="s">
        <v>68</v>
      </c>
      <c r="B65">
        <f>B10+(5/0.017)*(B11*B50-B26*B51)</f>
        <v>1.2781629737039726</v>
      </c>
      <c r="C65">
        <f>C10+(5/0.017)*(C11*C50-C26*C51)</f>
        <v>0.07876717205107815</v>
      </c>
      <c r="D65">
        <f>D10+(5/0.017)*(D11*D50-D26*D51)</f>
        <v>0.2081696219098999</v>
      </c>
      <c r="E65">
        <f>E10+(5/0.017)*(E11*E50-E26*E51)</f>
        <v>0.6944557900624374</v>
      </c>
      <c r="F65">
        <f>F10+(5/0.017)*(F11*F50-F26*F51)</f>
        <v>-0.24896567277513632</v>
      </c>
    </row>
    <row r="66" spans="1:6" ht="12.75">
      <c r="A66" t="s">
        <v>69</v>
      </c>
      <c r="B66">
        <f>B11+(6/0.017)*(B12*B50-B27*B51)</f>
        <v>3.785125606644639</v>
      </c>
      <c r="C66">
        <f>C11+(6/0.017)*(C12*C50-C27*C51)</f>
        <v>1.638020605981901</v>
      </c>
      <c r="D66">
        <f>D11+(6/0.017)*(D12*D50-D27*D51)</f>
        <v>1.9510779034871695</v>
      </c>
      <c r="E66">
        <f>E11+(6/0.017)*(E12*E50-E27*E51)</f>
        <v>1.8302233180882796</v>
      </c>
      <c r="F66">
        <f>F11+(6/0.017)*(F12*F50-F27*F51)</f>
        <v>14.725288965085733</v>
      </c>
    </row>
    <row r="67" spans="1:6" ht="12.75">
      <c r="A67" t="s">
        <v>70</v>
      </c>
      <c r="B67">
        <f>B12+(7/0.017)*(B13*B50-B28*B51)</f>
        <v>0.2322999685782162</v>
      </c>
      <c r="C67">
        <f>C12+(7/0.017)*(C13*C50-C28*C51)</f>
        <v>0.4709988661860601</v>
      </c>
      <c r="D67">
        <f>D12+(7/0.017)*(D13*D50-D28*D51)</f>
        <v>0.3170568421110873</v>
      </c>
      <c r="E67">
        <f>E12+(7/0.017)*(E13*E50-E28*E51)</f>
        <v>0.5300696134664353</v>
      </c>
      <c r="F67">
        <f>F12+(7/0.017)*(F13*F50-F28*F51)</f>
        <v>0.042036096810934474</v>
      </c>
    </row>
    <row r="68" spans="1:6" ht="12.75">
      <c r="A68" t="s">
        <v>71</v>
      </c>
      <c r="B68">
        <f>B13+(8/0.017)*(B14*B50-B29*B51)</f>
        <v>-0.15956076074221617</v>
      </c>
      <c r="C68">
        <f>C13+(8/0.017)*(C14*C50-C29*C51)</f>
        <v>-0.10960325415557529</v>
      </c>
      <c r="D68">
        <f>D13+(8/0.017)*(D14*D50-D29*D51)</f>
        <v>0.04243007548023547</v>
      </c>
      <c r="E68">
        <f>E13+(8/0.017)*(E14*E50-E29*E51)</f>
        <v>0.29035582307606694</v>
      </c>
      <c r="F68">
        <f>F13+(8/0.017)*(F14*F50-F29*F51)</f>
        <v>-0.10129489576808406</v>
      </c>
    </row>
    <row r="69" spans="1:6" ht="12.75">
      <c r="A69" t="s">
        <v>72</v>
      </c>
      <c r="B69">
        <f>B14+(9/0.017)*(B15*B50-B30*B51)</f>
        <v>0.1216601043468996</v>
      </c>
      <c r="C69">
        <f>C14+(9/0.017)*(C15*C50-C30*C51)</f>
        <v>-0.05376709739286736</v>
      </c>
      <c r="D69">
        <f>D14+(9/0.017)*(D15*D50-D30*D51)</f>
        <v>-0.010388091910580042</v>
      </c>
      <c r="E69">
        <f>E14+(9/0.017)*(E15*E50-E30*E51)</f>
        <v>-0.20787139590951786</v>
      </c>
      <c r="F69">
        <f>F14+(9/0.017)*(F15*F50-F30*F51)</f>
        <v>-0.0922414125482052</v>
      </c>
    </row>
    <row r="70" spans="1:6" ht="12.75">
      <c r="A70" t="s">
        <v>73</v>
      </c>
      <c r="B70">
        <f>B15+(10/0.017)*(B16*B50-B31*B51)</f>
        <v>-0.3164941612593957</v>
      </c>
      <c r="C70">
        <f>C15+(10/0.017)*(C16*C50-C31*C51)</f>
        <v>-0.18334447212014793</v>
      </c>
      <c r="D70">
        <f>D15+(10/0.017)*(D16*D50-D31*D51)</f>
        <v>-0.12300244541577417</v>
      </c>
      <c r="E70">
        <f>E15+(10/0.017)*(E16*E50-E31*E51)</f>
        <v>-0.11881780631869197</v>
      </c>
      <c r="F70">
        <f>F15+(10/0.017)*(F16*F50-F31*F51)</f>
        <v>-0.29773697584103265</v>
      </c>
    </row>
    <row r="71" spans="1:6" ht="12.75">
      <c r="A71" t="s">
        <v>74</v>
      </c>
      <c r="B71">
        <f>B16+(11/0.017)*(B17*B50-B32*B51)</f>
        <v>-0.04094723231521387</v>
      </c>
      <c r="C71">
        <f>C16+(11/0.017)*(C17*C50-C32*C51)</f>
        <v>0.025439333701722855</v>
      </c>
      <c r="D71">
        <f>D16+(11/0.017)*(D17*D50-D32*D51)</f>
        <v>0.02366869322156753</v>
      </c>
      <c r="E71">
        <f>E16+(11/0.017)*(E17*E50-E32*E51)</f>
        <v>0.10192494558144596</v>
      </c>
      <c r="F71">
        <f>F16+(11/0.017)*(F17*F50-F32*F51)</f>
        <v>0.036807936068180044</v>
      </c>
    </row>
    <row r="72" spans="1:6" ht="12.75">
      <c r="A72" t="s">
        <v>75</v>
      </c>
      <c r="B72">
        <f>B17+(12/0.017)*(B18*B50-B33*B51)</f>
        <v>-0.047822778709243306</v>
      </c>
      <c r="C72">
        <f>C17+(12/0.017)*(C18*C50-C33*C51)</f>
        <v>-0.01639114216732521</v>
      </c>
      <c r="D72">
        <f>D17+(12/0.017)*(D18*D50-D33*D51)</f>
        <v>-0.02084233602379499</v>
      </c>
      <c r="E72">
        <f>E17+(12/0.017)*(E18*E50-E33*E51)</f>
        <v>-0.040496907188238396</v>
      </c>
      <c r="F72">
        <f>F17+(12/0.017)*(F18*F50-F33*F51)</f>
        <v>-0.06425502066578875</v>
      </c>
    </row>
    <row r="73" spans="1:6" ht="12.75">
      <c r="A73" t="s">
        <v>76</v>
      </c>
      <c r="B73">
        <f>B18+(13/0.017)*(B19*B50-B34*B51)</f>
        <v>0.01915311185042003</v>
      </c>
      <c r="C73">
        <f>C18+(13/0.017)*(C19*C50-C34*C51)</f>
        <v>0.013040017000374125</v>
      </c>
      <c r="D73">
        <f>D18+(13/0.017)*(D19*D50-D34*D51)</f>
        <v>0.026414049764992148</v>
      </c>
      <c r="E73">
        <f>E18+(13/0.017)*(E19*E50-E34*E51)</f>
        <v>0.008719873311633763</v>
      </c>
      <c r="F73">
        <f>F18+(13/0.017)*(F19*F50-F34*F51)</f>
        <v>-0.011654032575532354</v>
      </c>
    </row>
    <row r="74" spans="1:6" ht="12.75">
      <c r="A74" t="s">
        <v>77</v>
      </c>
      <c r="B74">
        <f>B19+(14/0.017)*(B20*B50-B35*B51)</f>
        <v>-0.20158026974205065</v>
      </c>
      <c r="C74">
        <f>C19+(14/0.017)*(C20*C50-C35*C51)</f>
        <v>-0.173574317144328</v>
      </c>
      <c r="D74">
        <f>D19+(14/0.017)*(D20*D50-D35*D51)</f>
        <v>-0.179570847071858</v>
      </c>
      <c r="E74">
        <f>E19+(14/0.017)*(E20*E50-E35*E51)</f>
        <v>-0.18246979551264136</v>
      </c>
      <c r="F74">
        <f>F19+(14/0.017)*(F20*F50-F35*F51)</f>
        <v>-0.14079314622315434</v>
      </c>
    </row>
    <row r="75" spans="1:6" ht="12.75">
      <c r="A75" t="s">
        <v>78</v>
      </c>
      <c r="B75" s="50">
        <f>B20</f>
        <v>-0.008309138</v>
      </c>
      <c r="C75" s="50">
        <f>C20</f>
        <v>-0.0005310409</v>
      </c>
      <c r="D75" s="50">
        <f>D20</f>
        <v>4.15408E-05</v>
      </c>
      <c r="E75" s="50">
        <f>E20</f>
        <v>-0.00195891</v>
      </c>
      <c r="F75" s="50">
        <f>F20</f>
        <v>-0.009676572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37.97467828628316</v>
      </c>
      <c r="C82">
        <f>C22+(2/0.017)*(C8*C51+C23*C50)</f>
        <v>33.40591437683978</v>
      </c>
      <c r="D82">
        <f>D22+(2/0.017)*(D8*D51+D23*D50)</f>
        <v>2.089068613957288</v>
      </c>
      <c r="E82">
        <f>E22+(2/0.017)*(E8*E51+E23*E50)</f>
        <v>-47.779594136520856</v>
      </c>
      <c r="F82">
        <f>F22+(2/0.017)*(F8*F51+F23*F50)</f>
        <v>-23.247158283916082</v>
      </c>
    </row>
    <row r="83" spans="1:6" ht="12.75">
      <c r="A83" t="s">
        <v>81</v>
      </c>
      <c r="B83">
        <f>B23+(3/0.017)*(B9*B51+B24*B50)</f>
        <v>-0.8959728674904986</v>
      </c>
      <c r="C83">
        <f>C23+(3/0.017)*(C9*C51+C24*C50)</f>
        <v>0.14183366612542228</v>
      </c>
      <c r="D83">
        <f>D23+(3/0.017)*(D9*D51+D24*D50)</f>
        <v>0.41780886734136646</v>
      </c>
      <c r="E83">
        <f>E23+(3/0.017)*(E9*E51+E24*E50)</f>
        <v>-2.126330368469984</v>
      </c>
      <c r="F83">
        <f>F23+(3/0.017)*(F9*F51+F24*F50)</f>
        <v>2.8794742101012045</v>
      </c>
    </row>
    <row r="84" spans="1:6" ht="12.75">
      <c r="A84" t="s">
        <v>82</v>
      </c>
      <c r="B84">
        <f>B24+(4/0.017)*(B10*B51+B25*B50)</f>
        <v>-2.8487926555013607</v>
      </c>
      <c r="C84">
        <f>C24+(4/0.017)*(C10*C51+C25*C50)</f>
        <v>0.7231251320923925</v>
      </c>
      <c r="D84">
        <f>D24+(4/0.017)*(D10*D51+D25*D50)</f>
        <v>-1.880430431037862</v>
      </c>
      <c r="E84">
        <f>E24+(4/0.017)*(E10*E51+E25*E50)</f>
        <v>-2.8980945283561064</v>
      </c>
      <c r="F84">
        <f>F24+(4/0.017)*(F10*F51+F25*F50)</f>
        <v>-2.2064023906894574</v>
      </c>
    </row>
    <row r="85" spans="1:6" ht="12.75">
      <c r="A85" t="s">
        <v>83</v>
      </c>
      <c r="B85">
        <f>B25+(5/0.017)*(B11*B51+B26*B50)</f>
        <v>-0.2900077506461694</v>
      </c>
      <c r="C85">
        <f>C25+(5/0.017)*(C11*C51+C26*C50)</f>
        <v>-0.29058297869723443</v>
      </c>
      <c r="D85">
        <f>D25+(5/0.017)*(D11*D51+D26*D50)</f>
        <v>0.24790807625444758</v>
      </c>
      <c r="E85">
        <f>E25+(5/0.017)*(E11*E51+E26*E50)</f>
        <v>-0.14242033707028123</v>
      </c>
      <c r="F85">
        <f>F25+(5/0.017)*(F11*F51+F26*F50)</f>
        <v>-1.7426296317579122</v>
      </c>
    </row>
    <row r="86" spans="1:6" ht="12.75">
      <c r="A86" t="s">
        <v>84</v>
      </c>
      <c r="B86">
        <f>B26+(6/0.017)*(B12*B51+B27*B50)</f>
        <v>1.6947505322628402</v>
      </c>
      <c r="C86">
        <f>C26+(6/0.017)*(C12*C51+C27*C50)</f>
        <v>0.3511706124640238</v>
      </c>
      <c r="D86">
        <f>D26+(6/0.017)*(D12*D51+D27*D50)</f>
        <v>-0.18797924130257992</v>
      </c>
      <c r="E86">
        <f>E26+(6/0.017)*(E12*E51+E27*E50)</f>
        <v>-0.4552535196223093</v>
      </c>
      <c r="F86">
        <f>F26+(6/0.017)*(F12*F51+F27*F50)</f>
        <v>1.5071483537649322</v>
      </c>
    </row>
    <row r="87" spans="1:6" ht="12.75">
      <c r="A87" t="s">
        <v>85</v>
      </c>
      <c r="B87">
        <f>B27+(7/0.017)*(B13*B51+B28*B50)</f>
        <v>0.12039789246080433</v>
      </c>
      <c r="C87">
        <f>C27+(7/0.017)*(C13*C51+C28*C50)</f>
        <v>0.018727260978076372</v>
      </c>
      <c r="D87">
        <f>D27+(7/0.017)*(D13*D51+D28*D50)</f>
        <v>-0.4026421145319162</v>
      </c>
      <c r="E87">
        <f>E27+(7/0.017)*(E13*E51+E28*E50)</f>
        <v>-0.19603725624416077</v>
      </c>
      <c r="F87">
        <f>F27+(7/0.017)*(F13*F51+F28*F50)</f>
        <v>0.020268482582669473</v>
      </c>
    </row>
    <row r="88" spans="1:6" ht="12.75">
      <c r="A88" t="s">
        <v>86</v>
      </c>
      <c r="B88">
        <f>B28+(8/0.017)*(B14*B51+B29*B50)</f>
        <v>-0.2834106628463438</v>
      </c>
      <c r="C88">
        <f>C28+(8/0.017)*(C14*C51+C29*C50)</f>
        <v>-0.21782818840697646</v>
      </c>
      <c r="D88">
        <f>D28+(8/0.017)*(D14*D51+D29*D50)</f>
        <v>-0.046148423839008794</v>
      </c>
      <c r="E88">
        <f>E28+(8/0.017)*(E14*E51+E29*E50)</f>
        <v>-0.2852943538483995</v>
      </c>
      <c r="F88">
        <f>F28+(8/0.017)*(F14*F51+F29*F50)</f>
        <v>-0.5272670550577832</v>
      </c>
    </row>
    <row r="89" spans="1:6" ht="12.75">
      <c r="A89" t="s">
        <v>87</v>
      </c>
      <c r="B89">
        <f>B29+(9/0.017)*(B15*B51+B30*B50)</f>
        <v>0.02860599026575861</v>
      </c>
      <c r="C89">
        <f>C29+(9/0.017)*(C15*C51+C30*C50)</f>
        <v>-0.03240418669321908</v>
      </c>
      <c r="D89">
        <f>D29+(9/0.017)*(D15*D51+D30*D50)</f>
        <v>-0.012288569490445184</v>
      </c>
      <c r="E89">
        <f>E29+(9/0.017)*(E15*E51+E30*E50)</f>
        <v>0.040737159292849</v>
      </c>
      <c r="F89">
        <f>F29+(9/0.017)*(F15*F51+F30*F50)</f>
        <v>-0.13509089110723552</v>
      </c>
    </row>
    <row r="90" spans="1:6" ht="12.75">
      <c r="A90" t="s">
        <v>88</v>
      </c>
      <c r="B90">
        <f>B30+(10/0.017)*(B16*B51+B31*B50)</f>
        <v>0.1557911655738999</v>
      </c>
      <c r="C90">
        <f>C30+(10/0.017)*(C16*C51+C31*C50)</f>
        <v>0.10210349471742795</v>
      </c>
      <c r="D90">
        <f>D30+(10/0.017)*(D16*D51+D31*D50)</f>
        <v>-0.03532381970921618</v>
      </c>
      <c r="E90">
        <f>E30+(10/0.017)*(E16*E51+E31*E50)</f>
        <v>-0.06663851242516367</v>
      </c>
      <c r="F90">
        <f>F30+(10/0.017)*(F16*F51+F31*F50)</f>
        <v>0.25289726119461947</v>
      </c>
    </row>
    <row r="91" spans="1:6" ht="12.75">
      <c r="A91" t="s">
        <v>89</v>
      </c>
      <c r="B91">
        <f>B31+(11/0.017)*(B17*B51+B32*B50)</f>
        <v>-0.026719350867669075</v>
      </c>
      <c r="C91">
        <f>C31+(11/0.017)*(C17*C51+C32*C50)</f>
        <v>-0.010735788723096232</v>
      </c>
      <c r="D91">
        <f>D31+(11/0.017)*(D17*D51+D32*D50)</f>
        <v>-0.023056926971868997</v>
      </c>
      <c r="E91">
        <f>E31+(11/0.017)*(E17*E51+E32*E50)</f>
        <v>-0.030691542512373948</v>
      </c>
      <c r="F91">
        <f>F31+(11/0.017)*(F17*F51+F32*F50)</f>
        <v>-0.045223770171670376</v>
      </c>
    </row>
    <row r="92" spans="1:6" ht="12.75">
      <c r="A92" t="s">
        <v>90</v>
      </c>
      <c r="B92">
        <f>B32+(12/0.017)*(B18*B51+B33*B50)</f>
        <v>0.012822861170464824</v>
      </c>
      <c r="C92">
        <f>C32+(12/0.017)*(C18*C51+C33*C50)</f>
        <v>-0.03897584984905745</v>
      </c>
      <c r="D92">
        <f>D32+(12/0.017)*(D18*D51+D33*D50)</f>
        <v>0.013763306630138715</v>
      </c>
      <c r="E92">
        <f>E32+(12/0.017)*(E18*E51+E33*E50)</f>
        <v>0.0020814652205016744</v>
      </c>
      <c r="F92">
        <f>F32+(12/0.017)*(F18*F51+F33*F50)</f>
        <v>-0.05622136920794911</v>
      </c>
    </row>
    <row r="93" spans="1:6" ht="12.75">
      <c r="A93" t="s">
        <v>91</v>
      </c>
      <c r="B93">
        <f>B33+(13/0.017)*(B19*B51+B34*B50)</f>
        <v>0.11032550051307023</v>
      </c>
      <c r="C93">
        <f>C33+(13/0.017)*(C19*C51+C34*C50)</f>
        <v>0.08166017520910135</v>
      </c>
      <c r="D93">
        <f>D33+(13/0.017)*(D19*D51+D34*D50)</f>
        <v>0.08811177070074006</v>
      </c>
      <c r="E93">
        <f>E33+(13/0.017)*(E19*E51+E34*E50)</f>
        <v>0.08124542947623939</v>
      </c>
      <c r="F93">
        <f>F33+(13/0.017)*(F19*F51+F34*F50)</f>
        <v>0.06788662595018571</v>
      </c>
    </row>
    <row r="94" spans="1:6" ht="12.75">
      <c r="A94" t="s">
        <v>92</v>
      </c>
      <c r="B94">
        <f>B34+(14/0.017)*(B20*B51+B35*B50)</f>
        <v>-0.005474910740225463</v>
      </c>
      <c r="C94">
        <f>C34+(14/0.017)*(C20*C51+C35*C50)</f>
        <v>-0.007486039042588633</v>
      </c>
      <c r="D94">
        <f>D34+(14/0.017)*(D20*D51+D35*D50)</f>
        <v>-0.007504077460215132</v>
      </c>
      <c r="E94">
        <f>E34+(14/0.017)*(E20*E51+E35*E50)</f>
        <v>0.0005658170958329317</v>
      </c>
      <c r="F94">
        <f>F34+(14/0.017)*(F20*F51+F35*F50)</f>
        <v>-0.02178308350873694</v>
      </c>
    </row>
    <row r="95" spans="1:6" ht="12.75">
      <c r="A95" t="s">
        <v>93</v>
      </c>
      <c r="B95" s="50">
        <f>B35</f>
        <v>-1.300574E-05</v>
      </c>
      <c r="C95" s="50">
        <f>C35</f>
        <v>0.0003200607</v>
      </c>
      <c r="D95" s="50">
        <f>D35</f>
        <v>0.004790331</v>
      </c>
      <c r="E95" s="50">
        <f>E35</f>
        <v>0.007892128</v>
      </c>
      <c r="F95" s="50">
        <f>F35</f>
        <v>-0.00266567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66</v>
      </c>
      <c r="B103">
        <f>B63*10000/B62</f>
        <v>-2.2063778278441264</v>
      </c>
      <c r="C103">
        <f>C63*10000/C62</f>
        <v>-1.2173023967828633</v>
      </c>
      <c r="D103">
        <f>D63*10000/D62</f>
        <v>-1.8968293430727416</v>
      </c>
      <c r="E103">
        <f>E63*10000/E62</f>
        <v>-4.62246176531117</v>
      </c>
      <c r="F103">
        <f>F63*10000/F62</f>
        <v>-4.512168682813541</v>
      </c>
      <c r="G103">
        <f>AVERAGE(C103:E103)</f>
        <v>-2.5788645017222582</v>
      </c>
      <c r="H103">
        <f>STDEV(C103:E103)</f>
        <v>1.802125564297499</v>
      </c>
      <c r="I103">
        <f>(B103*B4+C103*C4+D103*D4+E103*E4+F103*F4)/SUM(B4:F4)</f>
        <v>-2.7823056481618114</v>
      </c>
      <c r="K103">
        <f>(LN(H103)+LN(H123))/2-LN(K114*K115^3)</f>
        <v>-3.417250767571523</v>
      </c>
    </row>
    <row r="104" spans="1:11" ht="12.75">
      <c r="A104" t="s">
        <v>67</v>
      </c>
      <c r="B104">
        <f>B64*10000/B62</f>
        <v>-0.19971667131144277</v>
      </c>
      <c r="C104">
        <f>C64*10000/C62</f>
        <v>-0.4763791814616331</v>
      </c>
      <c r="D104">
        <f>D64*10000/D62</f>
        <v>0.5268961162132975</v>
      </c>
      <c r="E104">
        <f>E64*10000/E62</f>
        <v>1.0245891832188772</v>
      </c>
      <c r="F104">
        <f>F64*10000/F62</f>
        <v>-1.6034261991093095</v>
      </c>
      <c r="G104">
        <f>AVERAGE(C104:E104)</f>
        <v>0.3583687059901805</v>
      </c>
      <c r="H104">
        <f>STDEV(C104:E104)</f>
        <v>0.7645440627853339</v>
      </c>
      <c r="I104">
        <f>(B104*B4+C104*C4+D104*D4+E104*E4+F104*F4)/SUM(B4:F4)</f>
        <v>0.015884104300176317</v>
      </c>
      <c r="K104">
        <f>(LN(H104)+LN(H124))/2-LN(K114*K115^4)</f>
        <v>-3.1091505118976888</v>
      </c>
    </row>
    <row r="105" spans="1:11" ht="12.75">
      <c r="A105" t="s">
        <v>68</v>
      </c>
      <c r="B105">
        <f>B65*10000/B62</f>
        <v>1.2781599182625045</v>
      </c>
      <c r="C105">
        <f>C65*10000/C62</f>
        <v>0.07876709067666515</v>
      </c>
      <c r="D105">
        <f>D65*10000/D62</f>
        <v>0.2081694695869825</v>
      </c>
      <c r="E105">
        <f>E65*10000/E62</f>
        <v>0.6944568683087273</v>
      </c>
      <c r="F105">
        <f>F65*10000/F62</f>
        <v>-0.24896827795567164</v>
      </c>
      <c r="G105">
        <f>AVERAGE(C105:E105)</f>
        <v>0.3271311428574583</v>
      </c>
      <c r="H105">
        <f>STDEV(C105:E105)</f>
        <v>0.32462653211134496</v>
      </c>
      <c r="I105">
        <f>(B105*B4+C105*C4+D105*D4+E105*E4+F105*F4)/SUM(B4:F4)</f>
        <v>0.3884274412082912</v>
      </c>
      <c r="K105">
        <f>(LN(H105)+LN(H125))/2-LN(K114*K115^5)</f>
        <v>-3.898221261743364</v>
      </c>
    </row>
    <row r="106" spans="1:11" ht="12.75">
      <c r="A106" t="s">
        <v>69</v>
      </c>
      <c r="B106">
        <f>B66*10000/B62</f>
        <v>3.785116558322963</v>
      </c>
      <c r="C106">
        <f>C66*10000/C62</f>
        <v>1.638018913741824</v>
      </c>
      <c r="D106">
        <f>D66*10000/D62</f>
        <v>1.951076475834683</v>
      </c>
      <c r="E106">
        <f>E66*10000/E62</f>
        <v>1.8302261597832161</v>
      </c>
      <c r="F106">
        <f>F66*10000/F62</f>
        <v>14.7254430507304</v>
      </c>
      <c r="G106">
        <f>AVERAGE(C106:E106)</f>
        <v>1.806440516453241</v>
      </c>
      <c r="H106">
        <f>STDEV(C106:E106)</f>
        <v>0.15787836114346804</v>
      </c>
      <c r="I106">
        <f>(B106*B4+C106*C4+D106*D4+E106*E4+F106*F4)/SUM(B4:F4)</f>
        <v>3.8151341009375783</v>
      </c>
      <c r="K106">
        <f>(LN(H106)+LN(H126))/2-LN(K114*K115^6)</f>
        <v>-3.4724265712613023</v>
      </c>
    </row>
    <row r="107" spans="1:11" ht="12.75">
      <c r="A107" t="s">
        <v>70</v>
      </c>
      <c r="B107">
        <f>B67*10000/B62</f>
        <v>0.23229941326643544</v>
      </c>
      <c r="C107">
        <f>C67*10000/C62</f>
        <v>0.47099837959684704</v>
      </c>
      <c r="D107">
        <f>D67*10000/D62</f>
        <v>0.3170566101126683</v>
      </c>
      <c r="E107">
        <f>E67*10000/E62</f>
        <v>0.5300704364786447</v>
      </c>
      <c r="F107">
        <f>F67*10000/F62</f>
        <v>0.0420365366772822</v>
      </c>
      <c r="G107">
        <f>AVERAGE(C107:E107)</f>
        <v>0.43937514206272005</v>
      </c>
      <c r="H107">
        <f>STDEV(C107:E107)</f>
        <v>0.10997156186884603</v>
      </c>
      <c r="I107">
        <f>(B107*B4+C107*C4+D107*D4+E107*E4+F107*F4)/SUM(B4:F4)</f>
        <v>0.35636817029893114</v>
      </c>
      <c r="K107">
        <f>(LN(H107)+LN(H127))/2-LN(K114*K115^7)</f>
        <v>-3.3957312307126704</v>
      </c>
    </row>
    <row r="108" spans="1:9" ht="12.75">
      <c r="A108" t="s">
        <v>71</v>
      </c>
      <c r="B108">
        <f>B68*10000/B62</f>
        <v>-0.15956037931310652</v>
      </c>
      <c r="C108">
        <f>C68*10000/C62</f>
        <v>-0.10960314092438725</v>
      </c>
      <c r="D108">
        <f>D68*10000/D62</f>
        <v>0.04243004443308832</v>
      </c>
      <c r="E108">
        <f>E68*10000/E62</f>
        <v>0.2903562738968297</v>
      </c>
      <c r="F108">
        <f>F68*10000/F62</f>
        <v>-0.10129595571939318</v>
      </c>
      <c r="G108">
        <f>AVERAGE(C108:E108)</f>
        <v>0.07439439246851026</v>
      </c>
      <c r="H108">
        <f>STDEV(C108:E108)</f>
        <v>0.20188653505132473</v>
      </c>
      <c r="I108">
        <f>(B108*B4+C108*C4+D108*D4+E108*E4+F108*F4)/SUM(B4:F4)</f>
        <v>0.017005249070468045</v>
      </c>
    </row>
    <row r="109" spans="1:9" ht="12.75">
      <c r="A109" t="s">
        <v>72</v>
      </c>
      <c r="B109">
        <f>B69*10000/B62</f>
        <v>0.12165981351909792</v>
      </c>
      <c r="C109">
        <f>C69*10000/C62</f>
        <v>-0.05376704184604659</v>
      </c>
      <c r="D109">
        <f>D69*10000/D62</f>
        <v>-0.010388084309353448</v>
      </c>
      <c r="E109">
        <f>E69*10000/E62</f>
        <v>-0.2078717186608933</v>
      </c>
      <c r="F109">
        <f>F69*10000/F62</f>
        <v>-0.09224237776373007</v>
      </c>
      <c r="G109">
        <f>AVERAGE(C109:E109)</f>
        <v>-0.09067561493876446</v>
      </c>
      <c r="H109">
        <f>STDEV(C109:E109)</f>
        <v>0.10378645641401647</v>
      </c>
      <c r="I109">
        <f>(B109*B4+C109*C4+D109*D4+E109*E4+F109*F4)/SUM(B4:F4)</f>
        <v>-0.06005385318522473</v>
      </c>
    </row>
    <row r="110" spans="1:11" ht="12.75">
      <c r="A110" t="s">
        <v>73</v>
      </c>
      <c r="B110">
        <f>B70*10000/B62</f>
        <v>-0.31649340468186643</v>
      </c>
      <c r="C110">
        <f>C70*10000/C62</f>
        <v>-0.1833442827068631</v>
      </c>
      <c r="D110">
        <f>D70*10000/D62</f>
        <v>-0.12300235541180933</v>
      </c>
      <c r="E110">
        <f>E70*10000/E62</f>
        <v>-0.11881799080107468</v>
      </c>
      <c r="F110">
        <f>F70*10000/F62</f>
        <v>-0.297740091365215</v>
      </c>
      <c r="G110">
        <f>AVERAGE(C110:E110)</f>
        <v>-0.14172154297324904</v>
      </c>
      <c r="H110">
        <f>STDEV(C110:E110)</f>
        <v>0.03610701557866586</v>
      </c>
      <c r="I110">
        <f>(B110*B4+C110*C4+D110*D4+E110*E4+F110*F4)/SUM(B4:F4)</f>
        <v>-0.18788778690048571</v>
      </c>
      <c r="K110">
        <f>EXP(AVERAGE(K103:K107))</f>
        <v>0.03147517721779266</v>
      </c>
    </row>
    <row r="111" spans="1:9" ht="12.75">
      <c r="A111" t="s">
        <v>74</v>
      </c>
      <c r="B111">
        <f>B71*10000/B62</f>
        <v>-0.04094713443108314</v>
      </c>
      <c r="C111">
        <f>C71*10000/C62</f>
        <v>0.02543930742033185</v>
      </c>
      <c r="D111">
        <f>D71*10000/D62</f>
        <v>0.02366867590259289</v>
      </c>
      <c r="E111">
        <f>E71*10000/E62</f>
        <v>0.10192510383514043</v>
      </c>
      <c r="F111">
        <f>F71*10000/F62</f>
        <v>0.03680832122697532</v>
      </c>
      <c r="G111">
        <f>AVERAGE(C111:E111)</f>
        <v>0.050344362386021725</v>
      </c>
      <c r="H111">
        <f>STDEV(C111:E111)</f>
        <v>0.04467900458071473</v>
      </c>
      <c r="I111">
        <f>(B111*B4+C111*C4+D111*D4+E111*E4+F111*F4)/SUM(B4:F4)</f>
        <v>0.03528485710351612</v>
      </c>
    </row>
    <row r="112" spans="1:9" ht="12.75">
      <c r="A112" t="s">
        <v>75</v>
      </c>
      <c r="B112">
        <f>B72*10000/B62</f>
        <v>-0.04782266438915722</v>
      </c>
      <c r="C112">
        <f>C72*10000/C62</f>
        <v>-0.01639112523362634</v>
      </c>
      <c r="D112">
        <f>D72*10000/D62</f>
        <v>-0.020842320772936584</v>
      </c>
      <c r="E112">
        <f>E72*10000/E62</f>
        <v>-0.04049697006573262</v>
      </c>
      <c r="F112">
        <f>F72*10000/F62</f>
        <v>-0.06425569303128907</v>
      </c>
      <c r="G112">
        <f>AVERAGE(C112:E112)</f>
        <v>-0.02591013869076518</v>
      </c>
      <c r="H112">
        <f>STDEV(C112:E112)</f>
        <v>0.012827120588955064</v>
      </c>
      <c r="I112">
        <f>(B112*B4+C112*C4+D112*D4+E112*E4+F112*F4)/SUM(B4:F4)</f>
        <v>-0.034200381625760896</v>
      </c>
    </row>
    <row r="113" spans="1:9" ht="12.75">
      <c r="A113" t="s">
        <v>76</v>
      </c>
      <c r="B113">
        <f>B73*10000/B62</f>
        <v>0.019153066065012853</v>
      </c>
      <c r="C113">
        <f>C73*10000/C62</f>
        <v>0.01304000352872469</v>
      </c>
      <c r="D113">
        <f>D73*10000/D62</f>
        <v>0.02641403043717148</v>
      </c>
      <c r="E113">
        <f>E73*10000/E62</f>
        <v>0.008719886850538877</v>
      </c>
      <c r="F113">
        <f>F73*10000/F62</f>
        <v>-0.01165415452350408</v>
      </c>
      <c r="G113">
        <f>AVERAGE(C113:E113)</f>
        <v>0.016057973605478348</v>
      </c>
      <c r="H113">
        <f>STDEV(C113:E113)</f>
        <v>0.00922506297291397</v>
      </c>
      <c r="I113">
        <f>(B113*B4+C113*C4+D113*D4+E113*E4+F113*F4)/SUM(B4:F4)</f>
        <v>0.012814565593772496</v>
      </c>
    </row>
    <row r="114" spans="1:11" ht="12.75">
      <c r="A114" t="s">
        <v>77</v>
      </c>
      <c r="B114">
        <f>B74*10000/B62</f>
        <v>-0.20157978786553885</v>
      </c>
      <c r="C114">
        <f>C74*10000/C62</f>
        <v>-0.17357413782459616</v>
      </c>
      <c r="D114">
        <f>D74*10000/D62</f>
        <v>-0.17957071567537922</v>
      </c>
      <c r="E114">
        <f>E74*10000/E62</f>
        <v>-0.18247007882423996</v>
      </c>
      <c r="F114">
        <f>F74*10000/F62</f>
        <v>-0.14079461948474883</v>
      </c>
      <c r="G114">
        <f>AVERAGE(C114:E114)</f>
        <v>-0.17853831077473845</v>
      </c>
      <c r="H114">
        <f>STDEV(C114:E114)</f>
        <v>0.0045369413128716245</v>
      </c>
      <c r="I114">
        <f>(B114*B4+C114*C4+D114*D4+E114*E4+F114*F4)/SUM(B4:F4)</f>
        <v>-0.17685403310390543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-0.0083091181370519</v>
      </c>
      <c r="C115">
        <f>C75*10000/C62</f>
        <v>-0.0005310403513813256</v>
      </c>
      <c r="D115">
        <f>D75*10000/D62</f>
        <v>4.154076960355796E-05</v>
      </c>
      <c r="E115">
        <f>E75*10000/E62</f>
        <v>-0.0019589130415002217</v>
      </c>
      <c r="F115">
        <f>F75*10000/F62</f>
        <v>-0.009676673255794592</v>
      </c>
      <c r="G115">
        <f>AVERAGE(C115:E115)</f>
        <v>-0.0008161375410926632</v>
      </c>
      <c r="H115">
        <f>STDEV(C115:E115)</f>
        <v>0.0010302495660158687</v>
      </c>
      <c r="I115">
        <f>(B115*B4+C115*C4+D115*D4+E115*E4+F115*F4)/SUM(B4:F4)</f>
        <v>-0.00308464262161842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37.974587508026275</v>
      </c>
      <c r="C122">
        <f>C82*10000/C62</f>
        <v>33.40587986516947</v>
      </c>
      <c r="D122">
        <f>D82*10000/D62</f>
        <v>2.0890670853335482</v>
      </c>
      <c r="E122">
        <f>E82*10000/E62</f>
        <v>-47.7796683214738</v>
      </c>
      <c r="F122">
        <f>F82*10000/F62</f>
        <v>-23.24740154252916</v>
      </c>
      <c r="G122">
        <f>AVERAGE(C122:E122)</f>
        <v>-4.094907123656928</v>
      </c>
      <c r="H122">
        <f>STDEV(C122:E122)</f>
        <v>40.94452907721053</v>
      </c>
      <c r="I122">
        <f>(B122*B4+C122*C4+D122*D4+E122*E4+F122*F4)/SUM(B4:F4)</f>
        <v>-0.5366196249228128</v>
      </c>
    </row>
    <row r="123" spans="1:9" ht="12.75">
      <c r="A123" t="s">
        <v>81</v>
      </c>
      <c r="B123">
        <f>B83*10000/B62</f>
        <v>-0.8959707256723504</v>
      </c>
      <c r="C123">
        <f>C83*10000/C62</f>
        <v>0.14183351959697618</v>
      </c>
      <c r="D123">
        <f>D83*10000/D62</f>
        <v>0.4178085616201714</v>
      </c>
      <c r="E123">
        <f>E83*10000/E62</f>
        <v>-2.1263336699153226</v>
      </c>
      <c r="F123">
        <f>F83*10000/F62</f>
        <v>2.879504340962542</v>
      </c>
      <c r="G123">
        <f>AVERAGE(C123:E123)</f>
        <v>-0.5222305295660584</v>
      </c>
      <c r="H123">
        <f>STDEV(C123:E123)</f>
        <v>1.3960303433714127</v>
      </c>
      <c r="I123">
        <f>(B123*B4+C123*C4+D123*D4+E123*E4+F123*F4)/SUM(B4:F4)</f>
        <v>-0.12317627207734813</v>
      </c>
    </row>
    <row r="124" spans="1:9" ht="12.75">
      <c r="A124" t="s">
        <v>82</v>
      </c>
      <c r="B124">
        <f>B84*10000/B62</f>
        <v>-2.8487858454783885</v>
      </c>
      <c r="C124">
        <f>C84*10000/C62</f>
        <v>0.723124385031382</v>
      </c>
      <c r="D124">
        <f>D84*10000/D62</f>
        <v>-1.8804290550798974</v>
      </c>
      <c r="E124">
        <f>E84*10000/E62</f>
        <v>-2.8980990280805203</v>
      </c>
      <c r="F124">
        <f>F84*10000/F62</f>
        <v>-2.2064254785171777</v>
      </c>
      <c r="G124">
        <f>AVERAGE(C124:E124)</f>
        <v>-1.3518012327096784</v>
      </c>
      <c r="H124">
        <f>STDEV(C124:E124)</f>
        <v>1.8675921082654434</v>
      </c>
      <c r="I124">
        <f>(B124*B4+C124*C4+D124*D4+E124*E4+F124*F4)/SUM(B4:F4)</f>
        <v>-1.6828862264684368</v>
      </c>
    </row>
    <row r="125" spans="1:9" ht="12.75">
      <c r="A125" t="s">
        <v>83</v>
      </c>
      <c r="B125">
        <f>B85*10000/B62</f>
        <v>-0.29000705738425714</v>
      </c>
      <c r="C125">
        <f>C85*10000/C62</f>
        <v>-0.2905826784957837</v>
      </c>
      <c r="D125">
        <f>D85*10000/D62</f>
        <v>0.24790789485390952</v>
      </c>
      <c r="E125">
        <f>E85*10000/E62</f>
        <v>-0.1424205581991166</v>
      </c>
      <c r="F125">
        <f>F85*10000/F62</f>
        <v>-1.742647866660525</v>
      </c>
      <c r="G125">
        <f>AVERAGE(C125:E125)</f>
        <v>-0.06169844728033025</v>
      </c>
      <c r="H125">
        <f>STDEV(C125:E125)</f>
        <v>0.2781727319310952</v>
      </c>
      <c r="I125">
        <f>(B125*B4+C125*C4+D125*D4+E125*E4+F125*F4)/SUM(B4:F4)</f>
        <v>-0.31884311704410323</v>
      </c>
    </row>
    <row r="126" spans="1:9" ht="12.75">
      <c r="A126" t="s">
        <v>84</v>
      </c>
      <c r="B126">
        <f>B86*10000/B62</f>
        <v>1.6947464809711343</v>
      </c>
      <c r="C126">
        <f>C86*10000/C62</f>
        <v>0.35117024966945204</v>
      </c>
      <c r="D126">
        <f>D86*10000/D62</f>
        <v>-0.18797910375346885</v>
      </c>
      <c r="E126">
        <f>E86*10000/E62</f>
        <v>-0.4552542264713637</v>
      </c>
      <c r="F126">
        <f>F86*10000/F62</f>
        <v>1.5071641245879188</v>
      </c>
      <c r="G126">
        <f>AVERAGE(C126:E126)</f>
        <v>-0.09735436018512685</v>
      </c>
      <c r="H126">
        <f>STDEV(C126:E126)</f>
        <v>0.4107794323476628</v>
      </c>
      <c r="I126">
        <f>(B126*B4+C126*C4+D126*D4+E126*E4+F126*F4)/SUM(B4:F4)</f>
        <v>0.37666110847303497</v>
      </c>
    </row>
    <row r="127" spans="1:9" ht="12.75">
      <c r="A127" t="s">
        <v>85</v>
      </c>
      <c r="B127">
        <f>B87*10000/B62</f>
        <v>0.12039760465031314</v>
      </c>
      <c r="C127">
        <f>C87*10000/C62</f>
        <v>0.01872724163093175</v>
      </c>
      <c r="D127">
        <f>D87*10000/D62</f>
        <v>-0.40264181990861336</v>
      </c>
      <c r="E127">
        <f>E87*10000/E62</f>
        <v>-0.19603756062126762</v>
      </c>
      <c r="F127">
        <f>F87*10000/F62</f>
        <v>0.02026869467237532</v>
      </c>
      <c r="G127">
        <f>AVERAGE(C127:E127)</f>
        <v>-0.1933173796329831</v>
      </c>
      <c r="H127">
        <f>STDEV(C127:E127)</f>
        <v>0.2106977006142592</v>
      </c>
      <c r="I127">
        <f>(B127*B4+C127*C4+D127*D4+E127*E4+F127*F4)/SUM(B4:F4)</f>
        <v>-0.11929683859780953</v>
      </c>
    </row>
    <row r="128" spans="1:9" ht="12.75">
      <c r="A128" t="s">
        <v>86</v>
      </c>
      <c r="B128">
        <f>B88*10000/B62</f>
        <v>-0.28340998535473316</v>
      </c>
      <c r="C128">
        <f>C88*10000/C62</f>
        <v>-0.21782796336854351</v>
      </c>
      <c r="D128">
        <f>D88*10000/D62</f>
        <v>-0.04614839007105318</v>
      </c>
      <c r="E128">
        <f>E88*10000/E62</f>
        <v>-0.2852947968104757</v>
      </c>
      <c r="F128">
        <f>F88*10000/F62</f>
        <v>-0.5272725723881583</v>
      </c>
      <c r="G128">
        <f>AVERAGE(C128:E128)</f>
        <v>-0.18309038341669082</v>
      </c>
      <c r="H128">
        <f>STDEV(C128:E128)</f>
        <v>0.12329953592685515</v>
      </c>
      <c r="I128">
        <f>(B128*B4+C128*C4+D128*D4+E128*E4+F128*F4)/SUM(B4:F4)</f>
        <v>-0.24351913190632946</v>
      </c>
    </row>
    <row r="129" spans="1:9" ht="12.75">
      <c r="A129" t="s">
        <v>87</v>
      </c>
      <c r="B129">
        <f>B89*10000/B62</f>
        <v>0.028605921883298243</v>
      </c>
      <c r="C129">
        <f>C89*10000/C62</f>
        <v>-0.032404153216434244</v>
      </c>
      <c r="D129">
        <f>D89*10000/D62</f>
        <v>-0.012288560498591625</v>
      </c>
      <c r="E129">
        <f>E89*10000/E62</f>
        <v>0.04073722254337048</v>
      </c>
      <c r="F129">
        <f>F89*10000/F62</f>
        <v>-0.13509230470034692</v>
      </c>
      <c r="G129">
        <f>AVERAGE(C129:E129)</f>
        <v>-0.0013184970572184633</v>
      </c>
      <c r="H129">
        <f>STDEV(C129:E129)</f>
        <v>0.03778454619206179</v>
      </c>
      <c r="I129">
        <f>(B129*B4+C129*C4+D129*D4+E129*E4+F129*F4)/SUM(B4:F4)</f>
        <v>-0.014800940874923542</v>
      </c>
    </row>
    <row r="130" spans="1:9" ht="12.75">
      <c r="A130" t="s">
        <v>88</v>
      </c>
      <c r="B130">
        <f>B90*10000/B62</f>
        <v>0.1557907931559865</v>
      </c>
      <c r="C130">
        <f>C90*10000/C62</f>
        <v>0.10210338923424592</v>
      </c>
      <c r="D130">
        <f>D90*10000/D62</f>
        <v>-0.03532379386189406</v>
      </c>
      <c r="E130">
        <f>E90*10000/E62</f>
        <v>-0.06663861589140271</v>
      </c>
      <c r="F130">
        <f>F90*10000/F62</f>
        <v>0.252899907515355</v>
      </c>
      <c r="G130">
        <f>AVERAGE(C130:E130)</f>
        <v>4.6993160316380345E-05</v>
      </c>
      <c r="H130">
        <f>STDEV(C130:E130)</f>
        <v>0.08975959839696274</v>
      </c>
      <c r="I130">
        <f>(B130*B4+C130*C4+D130*D4+E130*E4+F130*F4)/SUM(B4:F4)</f>
        <v>0.05635746698492101</v>
      </c>
    </row>
    <row r="131" spans="1:9" ht="12.75">
      <c r="A131" t="s">
        <v>89</v>
      </c>
      <c r="B131">
        <f>B91*10000/B62</f>
        <v>-0.026719286995209677</v>
      </c>
      <c r="C131">
        <f>C91*10000/C62</f>
        <v>-0.01073577763194642</v>
      </c>
      <c r="D131">
        <f>D91*10000/D62</f>
        <v>-0.02305691010053902</v>
      </c>
      <c r="E131">
        <f>E91*10000/E62</f>
        <v>-0.03069159016557566</v>
      </c>
      <c r="F131">
        <f>F91*10000/F62</f>
        <v>-0.04522424339387998</v>
      </c>
      <c r="G131">
        <f>AVERAGE(C131:E131)</f>
        <v>-0.0214947592993537</v>
      </c>
      <c r="H131">
        <f>STDEV(C131:E131)</f>
        <v>0.010069203037657518</v>
      </c>
      <c r="I131">
        <f>(B131*B4+C131*C4+D131*D4+E131*E4+F131*F4)/SUM(B4:F4)</f>
        <v>-0.02541449817269102</v>
      </c>
    </row>
    <row r="132" spans="1:9" ht="12.75">
      <c r="A132" t="s">
        <v>90</v>
      </c>
      <c r="B132">
        <f>B92*10000/B62</f>
        <v>0.012822830517486632</v>
      </c>
      <c r="C132">
        <f>C92*10000/C62</f>
        <v>-0.038975809583083436</v>
      </c>
      <c r="D132">
        <f>D92*10000/D62</f>
        <v>0.013763296559183118</v>
      </c>
      <c r="E132">
        <f>E92*10000/E62</f>
        <v>0.002081468452287173</v>
      </c>
      <c r="F132">
        <f>F92*10000/F62</f>
        <v>-0.05622195750920003</v>
      </c>
      <c r="G132">
        <f>AVERAGE(C132:E132)</f>
        <v>-0.0077103481905377155</v>
      </c>
      <c r="H132">
        <f>STDEV(C132:E132)</f>
        <v>0.02769951414820017</v>
      </c>
      <c r="I132">
        <f>(B132*B4+C132*C4+D132*D4+E132*E4+F132*F4)/SUM(B4:F4)</f>
        <v>-0.011195285043514894</v>
      </c>
    </row>
    <row r="133" spans="1:9" ht="12.75">
      <c r="A133" t="s">
        <v>91</v>
      </c>
      <c r="B133">
        <f>B93*10000/B62</f>
        <v>0.11032523678057587</v>
      </c>
      <c r="C133">
        <f>C93*10000/C62</f>
        <v>0.08166009084592504</v>
      </c>
      <c r="D133">
        <f>D93*10000/D62</f>
        <v>0.0881117062271543</v>
      </c>
      <c r="E133">
        <f>E93*10000/E62</f>
        <v>0.08124555562189785</v>
      </c>
      <c r="F133">
        <f>F93*10000/F62</f>
        <v>0.06788733631685821</v>
      </c>
      <c r="G133">
        <f>AVERAGE(C133:E133)</f>
        <v>0.08367245089832571</v>
      </c>
      <c r="H133">
        <f>STDEV(C133:E133)</f>
        <v>0.0038500910078713346</v>
      </c>
      <c r="I133">
        <f>(B133*B4+C133*C4+D133*D4+E133*E4+F133*F4)/SUM(B4:F4)</f>
        <v>0.08543860567589125</v>
      </c>
    </row>
    <row r="134" spans="1:9" ht="12.75">
      <c r="A134" t="s">
        <v>92</v>
      </c>
      <c r="B134">
        <f>B94*10000/B62</f>
        <v>-0.005474897652481839</v>
      </c>
      <c r="C134">
        <f>C94*10000/C62</f>
        <v>-0.007486031308757179</v>
      </c>
      <c r="D134">
        <f>D94*10000/D62</f>
        <v>-0.007504071969294023</v>
      </c>
      <c r="E134">
        <f>E94*10000/E62</f>
        <v>0.0005658179743484442</v>
      </c>
      <c r="F134">
        <f>F94*10000/F62</f>
        <v>-0.0217833114472496</v>
      </c>
      <c r="G134">
        <f>AVERAGE(C134:E134)</f>
        <v>-0.004808095101234253</v>
      </c>
      <c r="H134">
        <f>STDEV(C134:E134)</f>
        <v>0.004653953982829778</v>
      </c>
      <c r="I134">
        <f>(B134*B4+C134*C4+D134*D4+E134*E4+F134*F4)/SUM(B4:F4)</f>
        <v>-0.007166986913908029</v>
      </c>
    </row>
    <row r="135" spans="1:9" ht="12.75">
      <c r="A135" t="s">
        <v>93</v>
      </c>
      <c r="B135">
        <f>B95*10000/B62</f>
        <v>-1.3005708909850984E-05</v>
      </c>
      <c r="C135">
        <f>C95*10000/C62</f>
        <v>0.00032006036934509763</v>
      </c>
      <c r="D135">
        <f>D95*10000/D62</f>
        <v>0.00479032749479503</v>
      </c>
      <c r="E135">
        <f>E95*10000/E62</f>
        <v>0.007892140253706941</v>
      </c>
      <c r="F135">
        <f>F95*10000/F62</f>
        <v>-0.0026656978936108753</v>
      </c>
      <c r="G135">
        <f>AVERAGE(C135:E135)</f>
        <v>0.004334176039282356</v>
      </c>
      <c r="H135">
        <f>STDEV(C135:E135)</f>
        <v>0.0038065934976779536</v>
      </c>
      <c r="I135">
        <f>(B135*B4+C135*C4+D135*D4+E135*E4+F135*F4)/SUM(B4:F4)</f>
        <v>0.002770050396486011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2004-10-29T08:21:53Z</cp:lastPrinted>
  <dcterms:created xsi:type="dcterms:W3CDTF">2004-10-29T08:21:53Z</dcterms:created>
  <dcterms:modified xsi:type="dcterms:W3CDTF">2004-10-29T10:13:04Z</dcterms:modified>
  <cp:category/>
  <cp:version/>
  <cp:contentType/>
  <cp:contentStatus/>
</cp:coreProperties>
</file>