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<sst xmlns="http://schemas.openxmlformats.org/spreadsheetml/2006/main" count="202" uniqueCount="97">
  <si>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28/10/2004       15:39:17</t>
  </si>
  <si>
    <t>LISSNER</t>
  </si>
  <si>
    <t>HCMQAP371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</si>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</sst>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1363850"/>
        <c:axId val="36730331"/>
      </c:lineChart>
      <c:catAx>
        <c:axId val="413638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30331"/>
        <c:crosses val="autoZero"/>
        <c:auto val="1"/>
        <c:lblOffset val="100"/>
        <c:noMultiLvlLbl val="0"/>
      </c:catAx>
      <c:valAx>
        <c:axId val="36730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6385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-0.002262</v>
      </c>
      <c r="C4" s="13">
        <v>-0.003749</v>
      </c>
      <c r="D4" s="13">
        <v>-0.003747</v>
      </c>
      <c r="E4" s="13">
        <v>-0.003749</v>
      </c>
      <c r="F4" s="24">
        <v>-0.002076</v>
      </c>
      <c r="G4" s="34">
        <v>-0.011686</v>
      </c>
    </row>
    <row r="5" spans="1:7" ht="12.75" thickBot="1">
      <c r="A5" s="44" t="s">
        <v>13</v>
      </c>
      <c r="B5" s="45">
        <v>1.602118</v>
      </c>
      <c r="C5" s="46">
        <v>0.603022</v>
      </c>
      <c r="D5" s="46">
        <v>0.395816</v>
      </c>
      <c r="E5" s="46">
        <v>-1.608836</v>
      </c>
      <c r="F5" s="47">
        <v>-0.642126</v>
      </c>
      <c r="G5" s="48">
        <v>7.108132</v>
      </c>
    </row>
    <row r="6" spans="1:7" ht="12.75" thickTop="1">
      <c r="A6" s="6" t="s">
        <v>14</v>
      </c>
      <c r="B6" s="39">
        <v>-18.19033</v>
      </c>
      <c r="C6" s="40">
        <v>79.18829</v>
      </c>
      <c r="D6" s="40">
        <v>-15.3832</v>
      </c>
      <c r="E6" s="40">
        <v>33.89152</v>
      </c>
      <c r="F6" s="41">
        <v>-156.6006</v>
      </c>
      <c r="G6" s="42">
        <v>0.003838761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0.03251124</v>
      </c>
      <c r="C8" s="14">
        <v>2.186082</v>
      </c>
      <c r="D8" s="14">
        <v>1.284784</v>
      </c>
      <c r="E8" s="14">
        <v>1.479155</v>
      </c>
      <c r="F8" s="25">
        <v>-4.301199</v>
      </c>
      <c r="G8" s="35">
        <v>0.6224554</v>
      </c>
    </row>
    <row r="9" spans="1:7" ht="12">
      <c r="A9" s="20" t="s">
        <v>17</v>
      </c>
      <c r="B9" s="29">
        <v>0.03481212</v>
      </c>
      <c r="C9" s="14">
        <v>0.5491925</v>
      </c>
      <c r="D9" s="14">
        <v>-0.5301353</v>
      </c>
      <c r="E9" s="14">
        <v>0.1363127</v>
      </c>
      <c r="F9" s="25">
        <v>-0.4071441</v>
      </c>
      <c r="G9" s="35">
        <v>-0.01173378</v>
      </c>
    </row>
    <row r="10" spans="1:7" ht="12">
      <c r="A10" s="20" t="s">
        <v>18</v>
      </c>
      <c r="B10" s="29">
        <v>-0.4620692</v>
      </c>
      <c r="C10" s="14">
        <v>-0.4089424</v>
      </c>
      <c r="D10" s="14">
        <v>-0.1797738</v>
      </c>
      <c r="E10" s="14">
        <v>-0.7112201</v>
      </c>
      <c r="F10" s="25">
        <v>-1.425396</v>
      </c>
      <c r="G10" s="35">
        <v>-0.5696688</v>
      </c>
    </row>
    <row r="11" spans="1:7" ht="12">
      <c r="A11" s="21" t="s">
        <v>19</v>
      </c>
      <c r="B11" s="31">
        <v>4.185427</v>
      </c>
      <c r="C11" s="16">
        <v>2.54272</v>
      </c>
      <c r="D11" s="16">
        <v>3.317202</v>
      </c>
      <c r="E11" s="16">
        <v>2.840162</v>
      </c>
      <c r="F11" s="27">
        <v>15.14829</v>
      </c>
      <c r="G11" s="37">
        <v>4.718219</v>
      </c>
    </row>
    <row r="12" spans="1:7" ht="12">
      <c r="A12" s="20" t="s">
        <v>20</v>
      </c>
      <c r="B12" s="29">
        <v>0.3449242</v>
      </c>
      <c r="C12" s="14">
        <v>0.3376466</v>
      </c>
      <c r="D12" s="14">
        <v>0.4136965</v>
      </c>
      <c r="E12" s="14">
        <v>0.409985</v>
      </c>
      <c r="F12" s="25">
        <v>-0.3245488</v>
      </c>
      <c r="G12" s="35">
        <v>0.2861785</v>
      </c>
    </row>
    <row r="13" spans="1:7" ht="12">
      <c r="A13" s="20" t="s">
        <v>21</v>
      </c>
      <c r="B13" s="29">
        <v>-0.0473001</v>
      </c>
      <c r="C13" s="14">
        <v>0.2087458</v>
      </c>
      <c r="D13" s="14">
        <v>0.07470499</v>
      </c>
      <c r="E13" s="14">
        <v>-0.1009497</v>
      </c>
      <c r="F13" s="25">
        <v>0.05865606</v>
      </c>
      <c r="G13" s="35">
        <v>0.04485035</v>
      </c>
    </row>
    <row r="14" spans="1:7" ht="12">
      <c r="A14" s="20" t="s">
        <v>22</v>
      </c>
      <c r="B14" s="29">
        <v>-0.06258525</v>
      </c>
      <c r="C14" s="14">
        <v>-0.003213158</v>
      </c>
      <c r="D14" s="14">
        <v>-0.07935569</v>
      </c>
      <c r="E14" s="14">
        <v>-0.06788464</v>
      </c>
      <c r="F14" s="25">
        <v>0.105795</v>
      </c>
      <c r="G14" s="35">
        <v>-0.03117766</v>
      </c>
    </row>
    <row r="15" spans="1:7" ht="12">
      <c r="A15" s="21" t="s">
        <v>23</v>
      </c>
      <c r="B15" s="31">
        <v>-0.2815211</v>
      </c>
      <c r="C15" s="16">
        <v>-0.1593653</v>
      </c>
      <c r="D15" s="16">
        <v>-0.05837455</v>
      </c>
      <c r="E15" s="16">
        <v>-0.1200504</v>
      </c>
      <c r="F15" s="27">
        <v>-0.3083999</v>
      </c>
      <c r="G15" s="37">
        <v>-0.1632122</v>
      </c>
    </row>
    <row r="16" spans="1:7" ht="12">
      <c r="A16" s="20" t="s">
        <v>24</v>
      </c>
      <c r="B16" s="29">
        <v>0.008504395</v>
      </c>
      <c r="C16" s="14">
        <v>-0.003190806</v>
      </c>
      <c r="D16" s="14">
        <v>0.02532757</v>
      </c>
      <c r="E16" s="14">
        <v>0.02246011</v>
      </c>
      <c r="F16" s="25">
        <v>-0.01708866</v>
      </c>
      <c r="G16" s="35">
        <v>0.009683577</v>
      </c>
    </row>
    <row r="17" spans="1:7" ht="12">
      <c r="A17" s="20" t="s">
        <v>25</v>
      </c>
      <c r="B17" s="29">
        <v>-0.04998841</v>
      </c>
      <c r="C17" s="14">
        <v>-0.04847587</v>
      </c>
      <c r="D17" s="14">
        <v>-0.04527735</v>
      </c>
      <c r="E17" s="14">
        <v>-0.04355965</v>
      </c>
      <c r="F17" s="25">
        <v>-0.0347066</v>
      </c>
      <c r="G17" s="35">
        <v>-0.04490937</v>
      </c>
    </row>
    <row r="18" spans="1:7" ht="12">
      <c r="A18" s="20" t="s">
        <v>26</v>
      </c>
      <c r="B18" s="29">
        <v>0.02572528</v>
      </c>
      <c r="C18" s="14">
        <v>0.003172353</v>
      </c>
      <c r="D18" s="14">
        <v>0.0124634</v>
      </c>
      <c r="E18" s="14">
        <v>0.01066726</v>
      </c>
      <c r="F18" s="25">
        <v>0.03065493</v>
      </c>
      <c r="G18" s="35">
        <v>0.01414515</v>
      </c>
    </row>
    <row r="19" spans="1:7" ht="12">
      <c r="A19" s="21" t="s">
        <v>27</v>
      </c>
      <c r="B19" s="31">
        <v>-0.2127373</v>
      </c>
      <c r="C19" s="16">
        <v>-0.1896</v>
      </c>
      <c r="D19" s="16">
        <v>-0.2022609</v>
      </c>
      <c r="E19" s="16">
        <v>-0.1908929</v>
      </c>
      <c r="F19" s="27">
        <v>-0.154166</v>
      </c>
      <c r="G19" s="37">
        <v>-0.1915944</v>
      </c>
    </row>
    <row r="20" spans="1:7" ht="12.75" thickBot="1">
      <c r="A20" s="44" t="s">
        <v>28</v>
      </c>
      <c r="B20" s="45">
        <v>-0.001910275</v>
      </c>
      <c r="C20" s="46">
        <v>0.003621898</v>
      </c>
      <c r="D20" s="46">
        <v>-0.0009509135</v>
      </c>
      <c r="E20" s="46">
        <v>0.002014234</v>
      </c>
      <c r="F20" s="47">
        <v>-0.004591971</v>
      </c>
      <c r="G20" s="48">
        <v>0.0002382218</v>
      </c>
    </row>
    <row r="21" spans="1:7" ht="12.75" thickTop="1">
      <c r="A21" s="6" t="s">
        <v>29</v>
      </c>
      <c r="B21" s="39">
        <v>-77.60508</v>
      </c>
      <c r="C21" s="40">
        <v>23.26706</v>
      </c>
      <c r="D21" s="40">
        <v>-1.458249</v>
      </c>
      <c r="E21" s="40">
        <v>58.18747</v>
      </c>
      <c r="F21" s="41">
        <v>-59.754</v>
      </c>
      <c r="G21" s="43">
        <v>0.01746365</v>
      </c>
    </row>
    <row r="22" spans="1:7" ht="12">
      <c r="A22" s="20" t="s">
        <v>30</v>
      </c>
      <c r="B22" s="29">
        <v>32.04247</v>
      </c>
      <c r="C22" s="14">
        <v>12.06045</v>
      </c>
      <c r="D22" s="14">
        <v>7.916326</v>
      </c>
      <c r="E22" s="14">
        <v>-32.17683</v>
      </c>
      <c r="F22" s="25">
        <v>-12.84253</v>
      </c>
      <c r="G22" s="36">
        <v>0</v>
      </c>
    </row>
    <row r="23" spans="1:7" ht="12">
      <c r="A23" s="20" t="s">
        <v>31</v>
      </c>
      <c r="B23" s="29">
        <v>0.5243739</v>
      </c>
      <c r="C23" s="14">
        <v>-1.438598</v>
      </c>
      <c r="D23" s="14">
        <v>-2.548395</v>
      </c>
      <c r="E23" s="14">
        <v>-1.012743</v>
      </c>
      <c r="F23" s="25">
        <v>6.317764</v>
      </c>
      <c r="G23" s="35">
        <v>-0.2847824</v>
      </c>
    </row>
    <row r="24" spans="1:7" ht="12">
      <c r="A24" s="20" t="s">
        <v>32</v>
      </c>
      <c r="B24" s="29">
        <v>1.073581</v>
      </c>
      <c r="C24" s="14">
        <v>0.865709</v>
      </c>
      <c r="D24" s="14">
        <v>0.5444069</v>
      </c>
      <c r="E24" s="14">
        <v>1.703051</v>
      </c>
      <c r="F24" s="25">
        <v>-1.753127</v>
      </c>
      <c r="G24" s="35">
        <v>0.6711892</v>
      </c>
    </row>
    <row r="25" spans="1:7" ht="12">
      <c r="A25" s="20" t="s">
        <v>33</v>
      </c>
      <c r="B25" s="29">
        <v>-0.5643056</v>
      </c>
      <c r="C25" s="14">
        <v>-0.4938157</v>
      </c>
      <c r="D25" s="14">
        <v>-0.1515521</v>
      </c>
      <c r="E25" s="14">
        <v>0.2162116</v>
      </c>
      <c r="F25" s="25">
        <v>-2.530631</v>
      </c>
      <c r="G25" s="35">
        <v>-0.522281</v>
      </c>
    </row>
    <row r="26" spans="1:7" ht="12">
      <c r="A26" s="21" t="s">
        <v>34</v>
      </c>
      <c r="B26" s="31">
        <v>0.6752734</v>
      </c>
      <c r="C26" s="16">
        <v>0.5316177</v>
      </c>
      <c r="D26" s="16">
        <v>0.1938509</v>
      </c>
      <c r="E26" s="16">
        <v>0.2126142</v>
      </c>
      <c r="F26" s="27">
        <v>1.472198</v>
      </c>
      <c r="G26" s="37">
        <v>0.5198071</v>
      </c>
    </row>
    <row r="27" spans="1:7" ht="12">
      <c r="A27" s="20" t="s">
        <v>35</v>
      </c>
      <c r="B27" s="29">
        <v>0.2587912</v>
      </c>
      <c r="C27" s="14">
        <v>0.1352388</v>
      </c>
      <c r="D27" s="14">
        <v>0.3045911</v>
      </c>
      <c r="E27" s="14">
        <v>-0.0648883</v>
      </c>
      <c r="F27" s="25">
        <v>0.3681992</v>
      </c>
      <c r="G27" s="35">
        <v>0.1767905</v>
      </c>
    </row>
    <row r="28" spans="1:7" ht="12">
      <c r="A28" s="20" t="s">
        <v>36</v>
      </c>
      <c r="B28" s="29">
        <v>0.2709228</v>
      </c>
      <c r="C28" s="14">
        <v>0.3326393</v>
      </c>
      <c r="D28" s="14">
        <v>0.1077379</v>
      </c>
      <c r="E28" s="14">
        <v>0.3298924</v>
      </c>
      <c r="F28" s="25">
        <v>-0.2302891</v>
      </c>
      <c r="G28" s="35">
        <v>0.1939495</v>
      </c>
    </row>
    <row r="29" spans="1:7" ht="12">
      <c r="A29" s="20" t="s">
        <v>37</v>
      </c>
      <c r="B29" s="29">
        <v>-0.008177785</v>
      </c>
      <c r="C29" s="14">
        <v>-0.1442467</v>
      </c>
      <c r="D29" s="14">
        <v>0.02093346</v>
      </c>
      <c r="E29" s="14">
        <v>0.04783625</v>
      </c>
      <c r="F29" s="25">
        <v>-0.2299816</v>
      </c>
      <c r="G29" s="35">
        <v>-0.04998818</v>
      </c>
    </row>
    <row r="30" spans="1:7" ht="12">
      <c r="A30" s="21" t="s">
        <v>38</v>
      </c>
      <c r="B30" s="31">
        <v>0.03754517</v>
      </c>
      <c r="C30" s="16">
        <v>-0.01672206</v>
      </c>
      <c r="D30" s="16">
        <v>0.01913901</v>
      </c>
      <c r="E30" s="16">
        <v>-0.08206986</v>
      </c>
      <c r="F30" s="27">
        <v>0.2358844</v>
      </c>
      <c r="G30" s="37">
        <v>0.01771115</v>
      </c>
    </row>
    <row r="31" spans="1:7" ht="12">
      <c r="A31" s="20" t="s">
        <v>39</v>
      </c>
      <c r="B31" s="29">
        <v>0.001833916</v>
      </c>
      <c r="C31" s="14">
        <v>-0.0584267</v>
      </c>
      <c r="D31" s="14">
        <v>0.03351938</v>
      </c>
      <c r="E31" s="14">
        <v>0.01682701</v>
      </c>
      <c r="F31" s="25">
        <v>-0.004419375</v>
      </c>
      <c r="G31" s="35">
        <v>-0.00227195</v>
      </c>
    </row>
    <row r="32" spans="1:7" ht="12">
      <c r="A32" s="20" t="s">
        <v>40</v>
      </c>
      <c r="B32" s="29">
        <v>0.03707038</v>
      </c>
      <c r="C32" s="14">
        <v>0.05858275</v>
      </c>
      <c r="D32" s="14">
        <v>0.03031402</v>
      </c>
      <c r="E32" s="14">
        <v>0.04301032</v>
      </c>
      <c r="F32" s="25">
        <v>-0.004837698</v>
      </c>
      <c r="G32" s="35">
        <v>0.03646787</v>
      </c>
    </row>
    <row r="33" spans="1:7" ht="12">
      <c r="A33" s="20" t="s">
        <v>41</v>
      </c>
      <c r="B33" s="29">
        <v>0.1431725</v>
      </c>
      <c r="C33" s="14">
        <v>0.1068661</v>
      </c>
      <c r="D33" s="14">
        <v>0.1290819</v>
      </c>
      <c r="E33" s="14">
        <v>0.09883257</v>
      </c>
      <c r="F33" s="25">
        <v>0.09424125</v>
      </c>
      <c r="G33" s="35">
        <v>0.1138648</v>
      </c>
    </row>
    <row r="34" spans="1:7" ht="12">
      <c r="A34" s="21" t="s">
        <v>42</v>
      </c>
      <c r="B34" s="31">
        <v>-0.009213931</v>
      </c>
      <c r="C34" s="16">
        <v>-0.008500146</v>
      </c>
      <c r="D34" s="16">
        <v>-0.005488179</v>
      </c>
      <c r="E34" s="16">
        <v>-0.008602795</v>
      </c>
      <c r="F34" s="27">
        <v>-0.01979367</v>
      </c>
      <c r="G34" s="37">
        <v>-0.009407816</v>
      </c>
    </row>
    <row r="35" spans="1:7" ht="12.75" thickBot="1">
      <c r="A35" s="22" t="s">
        <v>43</v>
      </c>
      <c r="B35" s="32">
        <v>-0.004367317</v>
      </c>
      <c r="C35" s="17">
        <v>-0.006946132</v>
      </c>
      <c r="D35" s="17">
        <v>-0.002411569</v>
      </c>
      <c r="E35" s="17">
        <v>-0.0002347922</v>
      </c>
      <c r="F35" s="28">
        <v>-0.0003198265</v>
      </c>
      <c r="G35" s="38">
        <v>-0.002984234</v>
      </c>
    </row>
    <row r="36" spans="1:7" ht="12">
      <c r="A36" s="4" t="s">
        <v>44</v>
      </c>
      <c r="B36" s="3">
        <v>22.91565</v>
      </c>
      <c r="C36" s="3">
        <v>22.9187</v>
      </c>
      <c r="D36" s="3">
        <v>22.93091</v>
      </c>
      <c r="E36" s="3">
        <v>22.93091</v>
      </c>
      <c r="F36" s="3">
        <v>22.94312</v>
      </c>
      <c r="G36" s="3"/>
    </row>
    <row r="37" spans="1:6" ht="12">
      <c r="A37" s="4" t="s">
        <v>45</v>
      </c>
      <c r="B37" s="2">
        <v>0.1836141</v>
      </c>
      <c r="C37" s="2">
        <v>0.1190186</v>
      </c>
      <c r="D37" s="2">
        <v>0.08138021</v>
      </c>
      <c r="E37" s="2">
        <v>0.05544027</v>
      </c>
      <c r="F37" s="2">
        <v>0.04221598</v>
      </c>
    </row>
    <row r="38" spans="1:7" ht="12">
      <c r="A38" s="4" t="s">
        <v>52</v>
      </c>
      <c r="B38" s="2">
        <v>3.134598E-05</v>
      </c>
      <c r="C38" s="2">
        <v>-0.0001346676</v>
      </c>
      <c r="D38" s="2">
        <v>2.615338E-05</v>
      </c>
      <c r="E38" s="2">
        <v>-5.729671E-05</v>
      </c>
      <c r="F38" s="2">
        <v>0.0002660902</v>
      </c>
      <c r="G38" s="2">
        <v>0.0002620627</v>
      </c>
    </row>
    <row r="39" spans="1:7" ht="12.75" thickBot="1">
      <c r="A39" s="4" t="s">
        <v>53</v>
      </c>
      <c r="B39" s="2">
        <v>0.0001318282</v>
      </c>
      <c r="C39" s="2">
        <v>-3.939158E-05</v>
      </c>
      <c r="D39" s="2">
        <v>0</v>
      </c>
      <c r="E39" s="2">
        <v>-9.910307E-05</v>
      </c>
      <c r="F39" s="2">
        <v>0.0001019235</v>
      </c>
      <c r="G39" s="2">
        <v>0.001117897</v>
      </c>
    </row>
    <row r="40" spans="2:5" ht="12.75" thickBot="1">
      <c r="B40" s="7" t="s">
        <v>46</v>
      </c>
      <c r="C40" s="8">
        <v>-0.003748</v>
      </c>
      <c r="D40" s="18" t="s">
        <v>47</v>
      </c>
      <c r="E40" s="9">
        <v>3.117705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0.003749</v>
      </c>
      <c r="D4">
        <v>0.003747</v>
      </c>
      <c r="E4">
        <v>0.003749</v>
      </c>
      <c r="F4">
        <v>0.002076</v>
      </c>
      <c r="G4">
        <v>0.011686</v>
      </c>
    </row>
    <row r="5" spans="1:7" ht="12.75">
      <c r="A5" t="s">
        <v>13</v>
      </c>
      <c r="B5">
        <v>1.602118</v>
      </c>
      <c r="C5">
        <v>0.603022</v>
      </c>
      <c r="D5">
        <v>0.395816</v>
      </c>
      <c r="E5">
        <v>-1.608836</v>
      </c>
      <c r="F5">
        <v>-0.642126</v>
      </c>
      <c r="G5">
        <v>7.108132</v>
      </c>
    </row>
    <row r="6" spans="1:7" ht="12.75">
      <c r="A6" t="s">
        <v>14</v>
      </c>
      <c r="B6" s="49">
        <v>-18.19033</v>
      </c>
      <c r="C6" s="49">
        <v>79.18829</v>
      </c>
      <c r="D6" s="49">
        <v>-15.3832</v>
      </c>
      <c r="E6" s="49">
        <v>33.89152</v>
      </c>
      <c r="F6" s="49">
        <v>-156.6006</v>
      </c>
      <c r="G6" s="49">
        <v>0.003838761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0.03251124</v>
      </c>
      <c r="C8" s="49">
        <v>2.186082</v>
      </c>
      <c r="D8" s="49">
        <v>1.284784</v>
      </c>
      <c r="E8" s="49">
        <v>1.479155</v>
      </c>
      <c r="F8" s="49">
        <v>-4.301199</v>
      </c>
      <c r="G8" s="49">
        <v>0.6224554</v>
      </c>
    </row>
    <row r="9" spans="1:7" ht="12.75">
      <c r="A9" t="s">
        <v>17</v>
      </c>
      <c r="B9" s="49">
        <v>0.03481212</v>
      </c>
      <c r="C9" s="49">
        <v>0.5491925</v>
      </c>
      <c r="D9" s="49">
        <v>-0.5301353</v>
      </c>
      <c r="E9" s="49">
        <v>0.1363127</v>
      </c>
      <c r="F9" s="49">
        <v>-0.4071441</v>
      </c>
      <c r="G9" s="49">
        <v>-0.01173378</v>
      </c>
    </row>
    <row r="10" spans="1:7" ht="12.75">
      <c r="A10" t="s">
        <v>18</v>
      </c>
      <c r="B10" s="49">
        <v>-0.4620692</v>
      </c>
      <c r="C10" s="49">
        <v>-0.4089424</v>
      </c>
      <c r="D10" s="49">
        <v>-0.1797738</v>
      </c>
      <c r="E10" s="49">
        <v>-0.7112201</v>
      </c>
      <c r="F10" s="49">
        <v>-1.425396</v>
      </c>
      <c r="G10" s="49">
        <v>-0.5696688</v>
      </c>
    </row>
    <row r="11" spans="1:7" ht="12.75">
      <c r="A11" t="s">
        <v>19</v>
      </c>
      <c r="B11" s="49">
        <v>4.185427</v>
      </c>
      <c r="C11" s="49">
        <v>2.54272</v>
      </c>
      <c r="D11" s="49">
        <v>3.317202</v>
      </c>
      <c r="E11" s="49">
        <v>2.840162</v>
      </c>
      <c r="F11" s="49">
        <v>15.14829</v>
      </c>
      <c r="G11" s="49">
        <v>4.718219</v>
      </c>
    </row>
    <row r="12" spans="1:7" ht="12.75">
      <c r="A12" t="s">
        <v>20</v>
      </c>
      <c r="B12" s="49">
        <v>0.3449242</v>
      </c>
      <c r="C12" s="49">
        <v>0.3376466</v>
      </c>
      <c r="D12" s="49">
        <v>0.4136965</v>
      </c>
      <c r="E12" s="49">
        <v>0.409985</v>
      </c>
      <c r="F12" s="49">
        <v>-0.3245488</v>
      </c>
      <c r="G12" s="49">
        <v>0.2861785</v>
      </c>
    </row>
    <row r="13" spans="1:7" ht="12.75">
      <c r="A13" t="s">
        <v>21</v>
      </c>
      <c r="B13" s="49">
        <v>-0.0473001</v>
      </c>
      <c r="C13" s="49">
        <v>0.2087458</v>
      </c>
      <c r="D13" s="49">
        <v>0.07470499</v>
      </c>
      <c r="E13" s="49">
        <v>-0.1009497</v>
      </c>
      <c r="F13" s="49">
        <v>0.05865606</v>
      </c>
      <c r="G13" s="49">
        <v>0.04485035</v>
      </c>
    </row>
    <row r="14" spans="1:7" ht="12.75">
      <c r="A14" t="s">
        <v>22</v>
      </c>
      <c r="B14" s="49">
        <v>-0.06258525</v>
      </c>
      <c r="C14" s="49">
        <v>-0.003213158</v>
      </c>
      <c r="D14" s="49">
        <v>-0.07935569</v>
      </c>
      <c r="E14" s="49">
        <v>-0.06788464</v>
      </c>
      <c r="F14" s="49">
        <v>0.105795</v>
      </c>
      <c r="G14" s="49">
        <v>-0.03117766</v>
      </c>
    </row>
    <row r="15" spans="1:7" ht="12.75">
      <c r="A15" t="s">
        <v>23</v>
      </c>
      <c r="B15" s="49">
        <v>-0.2815211</v>
      </c>
      <c r="C15" s="49">
        <v>-0.1593653</v>
      </c>
      <c r="D15" s="49">
        <v>-0.05837455</v>
      </c>
      <c r="E15" s="49">
        <v>-0.1200504</v>
      </c>
      <c r="F15" s="49">
        <v>-0.3083999</v>
      </c>
      <c r="G15" s="49">
        <v>-0.1632122</v>
      </c>
    </row>
    <row r="16" spans="1:7" ht="12.75">
      <c r="A16" t="s">
        <v>24</v>
      </c>
      <c r="B16" s="49">
        <v>0.008504395</v>
      </c>
      <c r="C16" s="49">
        <v>-0.003190806</v>
      </c>
      <c r="D16" s="49">
        <v>0.02532757</v>
      </c>
      <c r="E16" s="49">
        <v>0.02246011</v>
      </c>
      <c r="F16" s="49">
        <v>-0.01708866</v>
      </c>
      <c r="G16" s="49">
        <v>0.009683577</v>
      </c>
    </row>
    <row r="17" spans="1:7" ht="12.75">
      <c r="A17" t="s">
        <v>25</v>
      </c>
      <c r="B17" s="49">
        <v>-0.04998841</v>
      </c>
      <c r="C17" s="49">
        <v>-0.04847587</v>
      </c>
      <c r="D17" s="49">
        <v>-0.04527735</v>
      </c>
      <c r="E17" s="49">
        <v>-0.04355965</v>
      </c>
      <c r="F17" s="49">
        <v>-0.0347066</v>
      </c>
      <c r="G17" s="49">
        <v>-0.04490937</v>
      </c>
    </row>
    <row r="18" spans="1:7" ht="12.75">
      <c r="A18" t="s">
        <v>26</v>
      </c>
      <c r="B18" s="49">
        <v>0.02572528</v>
      </c>
      <c r="C18" s="49">
        <v>0.003172353</v>
      </c>
      <c r="D18" s="49">
        <v>0.0124634</v>
      </c>
      <c r="E18" s="49">
        <v>0.01066726</v>
      </c>
      <c r="F18" s="49">
        <v>0.03065493</v>
      </c>
      <c r="G18" s="49">
        <v>0.01414515</v>
      </c>
    </row>
    <row r="19" spans="1:7" ht="12.75">
      <c r="A19" t="s">
        <v>27</v>
      </c>
      <c r="B19" s="49">
        <v>-0.2127373</v>
      </c>
      <c r="C19" s="49">
        <v>-0.1896</v>
      </c>
      <c r="D19" s="49">
        <v>-0.2022609</v>
      </c>
      <c r="E19" s="49">
        <v>-0.1908929</v>
      </c>
      <c r="F19" s="49">
        <v>-0.154166</v>
      </c>
      <c r="G19" s="49">
        <v>-0.1915944</v>
      </c>
    </row>
    <row r="20" spans="1:7" ht="12.75">
      <c r="A20" t="s">
        <v>28</v>
      </c>
      <c r="B20" s="49">
        <v>-0.001910275</v>
      </c>
      <c r="C20" s="49">
        <v>0.003621898</v>
      </c>
      <c r="D20" s="49">
        <v>-0.0009509135</v>
      </c>
      <c r="E20" s="49">
        <v>0.002014234</v>
      </c>
      <c r="F20" s="49">
        <v>-0.004591971</v>
      </c>
      <c r="G20" s="49">
        <v>0.0002382218</v>
      </c>
    </row>
    <row r="21" spans="1:7" ht="12.75">
      <c r="A21" t="s">
        <v>29</v>
      </c>
      <c r="B21" s="49">
        <v>-77.60508</v>
      </c>
      <c r="C21" s="49">
        <v>23.26706</v>
      </c>
      <c r="D21" s="49">
        <v>-1.458249</v>
      </c>
      <c r="E21" s="49">
        <v>58.18747</v>
      </c>
      <c r="F21" s="49">
        <v>-59.754</v>
      </c>
      <c r="G21" s="49">
        <v>0.01746365</v>
      </c>
    </row>
    <row r="22" spans="1:7" ht="12.75">
      <c r="A22" t="s">
        <v>30</v>
      </c>
      <c r="B22" s="49">
        <v>32.04247</v>
      </c>
      <c r="C22" s="49">
        <v>12.06045</v>
      </c>
      <c r="D22" s="49">
        <v>7.916326</v>
      </c>
      <c r="E22" s="49">
        <v>-32.17683</v>
      </c>
      <c r="F22" s="49">
        <v>-12.84253</v>
      </c>
      <c r="G22" s="49">
        <v>0</v>
      </c>
    </row>
    <row r="23" spans="1:7" ht="12.75">
      <c r="A23" t="s">
        <v>31</v>
      </c>
      <c r="B23" s="49">
        <v>0.5243739</v>
      </c>
      <c r="C23" s="49">
        <v>-1.438598</v>
      </c>
      <c r="D23" s="49">
        <v>-2.548395</v>
      </c>
      <c r="E23" s="49">
        <v>-1.012743</v>
      </c>
      <c r="F23" s="49">
        <v>6.317764</v>
      </c>
      <c r="G23" s="49">
        <v>-0.2847824</v>
      </c>
    </row>
    <row r="24" spans="1:7" ht="12.75">
      <c r="A24" t="s">
        <v>32</v>
      </c>
      <c r="B24" s="49">
        <v>1.073581</v>
      </c>
      <c r="C24" s="49">
        <v>0.865709</v>
      </c>
      <c r="D24" s="49">
        <v>0.5444069</v>
      </c>
      <c r="E24" s="49">
        <v>1.703051</v>
      </c>
      <c r="F24" s="49">
        <v>-1.753127</v>
      </c>
      <c r="G24" s="49">
        <v>0.6711892</v>
      </c>
    </row>
    <row r="25" spans="1:7" ht="12.75">
      <c r="A25" t="s">
        <v>33</v>
      </c>
      <c r="B25" s="49">
        <v>-0.5643056</v>
      </c>
      <c r="C25" s="49">
        <v>-0.4938157</v>
      </c>
      <c r="D25" s="49">
        <v>-0.1515521</v>
      </c>
      <c r="E25" s="49">
        <v>0.2162116</v>
      </c>
      <c r="F25" s="49">
        <v>-2.530631</v>
      </c>
      <c r="G25" s="49">
        <v>-0.522281</v>
      </c>
    </row>
    <row r="26" spans="1:7" ht="12.75">
      <c r="A26" t="s">
        <v>34</v>
      </c>
      <c r="B26" s="49">
        <v>0.6752734</v>
      </c>
      <c r="C26" s="49">
        <v>0.5316177</v>
      </c>
      <c r="D26" s="49">
        <v>0.1938509</v>
      </c>
      <c r="E26" s="49">
        <v>0.2126142</v>
      </c>
      <c r="F26" s="49">
        <v>1.472198</v>
      </c>
      <c r="G26" s="49">
        <v>0.5198071</v>
      </c>
    </row>
    <row r="27" spans="1:7" ht="12.75">
      <c r="A27" t="s">
        <v>35</v>
      </c>
      <c r="B27" s="49">
        <v>0.2587912</v>
      </c>
      <c r="C27" s="49">
        <v>0.1352388</v>
      </c>
      <c r="D27" s="49">
        <v>0.3045911</v>
      </c>
      <c r="E27" s="49">
        <v>-0.0648883</v>
      </c>
      <c r="F27" s="49">
        <v>0.3681992</v>
      </c>
      <c r="G27" s="49">
        <v>0.1767905</v>
      </c>
    </row>
    <row r="28" spans="1:7" ht="12.75">
      <c r="A28" t="s">
        <v>36</v>
      </c>
      <c r="B28" s="49">
        <v>0.2709228</v>
      </c>
      <c r="C28" s="49">
        <v>0.3326393</v>
      </c>
      <c r="D28" s="49">
        <v>0.1077379</v>
      </c>
      <c r="E28" s="49">
        <v>0.3298924</v>
      </c>
      <c r="F28" s="49">
        <v>-0.2302891</v>
      </c>
      <c r="G28" s="49">
        <v>0.1939495</v>
      </c>
    </row>
    <row r="29" spans="1:7" ht="12.75">
      <c r="A29" t="s">
        <v>37</v>
      </c>
      <c r="B29" s="49">
        <v>-0.008177785</v>
      </c>
      <c r="C29" s="49">
        <v>-0.1442467</v>
      </c>
      <c r="D29" s="49">
        <v>0.02093346</v>
      </c>
      <c r="E29" s="49">
        <v>0.04783625</v>
      </c>
      <c r="F29" s="49">
        <v>-0.2299816</v>
      </c>
      <c r="G29" s="49">
        <v>-0.04998818</v>
      </c>
    </row>
    <row r="30" spans="1:7" ht="12.75">
      <c r="A30" t="s">
        <v>38</v>
      </c>
      <c r="B30" s="49">
        <v>0.03754517</v>
      </c>
      <c r="C30" s="49">
        <v>-0.01672206</v>
      </c>
      <c r="D30" s="49">
        <v>0.01913901</v>
      </c>
      <c r="E30" s="49">
        <v>-0.08206986</v>
      </c>
      <c r="F30" s="49">
        <v>0.2358844</v>
      </c>
      <c r="G30" s="49">
        <v>0.01771115</v>
      </c>
    </row>
    <row r="31" spans="1:7" ht="12.75">
      <c r="A31" t="s">
        <v>39</v>
      </c>
      <c r="B31" s="49">
        <v>0.001833916</v>
      </c>
      <c r="C31" s="49">
        <v>-0.0584267</v>
      </c>
      <c r="D31" s="49">
        <v>0.03351938</v>
      </c>
      <c r="E31" s="49">
        <v>0.01682701</v>
      </c>
      <c r="F31" s="49">
        <v>-0.004419375</v>
      </c>
      <c r="G31" s="49">
        <v>-0.00227195</v>
      </c>
    </row>
    <row r="32" spans="1:7" ht="12.75">
      <c r="A32" t="s">
        <v>40</v>
      </c>
      <c r="B32" s="49">
        <v>0.03707038</v>
      </c>
      <c r="C32" s="49">
        <v>0.05858275</v>
      </c>
      <c r="D32" s="49">
        <v>0.03031402</v>
      </c>
      <c r="E32" s="49">
        <v>0.04301032</v>
      </c>
      <c r="F32" s="49">
        <v>-0.004837698</v>
      </c>
      <c r="G32" s="49">
        <v>0.03646787</v>
      </c>
    </row>
    <row r="33" spans="1:7" ht="12.75">
      <c r="A33" t="s">
        <v>41</v>
      </c>
      <c r="B33" s="49">
        <v>0.1431725</v>
      </c>
      <c r="C33" s="49">
        <v>0.1068661</v>
      </c>
      <c r="D33" s="49">
        <v>0.1290819</v>
      </c>
      <c r="E33" s="49">
        <v>0.09883257</v>
      </c>
      <c r="F33" s="49">
        <v>0.09424125</v>
      </c>
      <c r="G33" s="49">
        <v>0.1138648</v>
      </c>
    </row>
    <row r="34" spans="1:7" ht="12.75">
      <c r="A34" t="s">
        <v>42</v>
      </c>
      <c r="B34" s="49">
        <v>-0.009213931</v>
      </c>
      <c r="C34" s="49">
        <v>-0.008500146</v>
      </c>
      <c r="D34" s="49">
        <v>-0.005488179</v>
      </c>
      <c r="E34" s="49">
        <v>-0.008602795</v>
      </c>
      <c r="F34" s="49">
        <v>-0.01979367</v>
      </c>
      <c r="G34" s="49">
        <v>-0.009407816</v>
      </c>
    </row>
    <row r="35" spans="1:7" ht="12.75">
      <c r="A35" t="s">
        <v>43</v>
      </c>
      <c r="B35" s="49">
        <v>-0.004367317</v>
      </c>
      <c r="C35" s="49">
        <v>-0.006946132</v>
      </c>
      <c r="D35" s="49">
        <v>-0.002411569</v>
      </c>
      <c r="E35" s="49">
        <v>-0.0002347922</v>
      </c>
      <c r="F35" s="49">
        <v>-0.0003198265</v>
      </c>
      <c r="G35" s="49">
        <v>-0.002984234</v>
      </c>
    </row>
    <row r="36" spans="1:6" ht="12.75">
      <c r="A36" t="s">
        <v>44</v>
      </c>
      <c r="B36" s="49">
        <v>22.91565</v>
      </c>
      <c r="C36" s="49">
        <v>22.9187</v>
      </c>
      <c r="D36" s="49">
        <v>22.93091</v>
      </c>
      <c r="E36" s="49">
        <v>22.93091</v>
      </c>
      <c r="F36" s="49">
        <v>22.94312</v>
      </c>
    </row>
    <row r="37" spans="1:6" ht="12.75">
      <c r="A37" t="s">
        <v>45</v>
      </c>
      <c r="B37" s="49">
        <v>0.1836141</v>
      </c>
      <c r="C37" s="49">
        <v>0.1190186</v>
      </c>
      <c r="D37" s="49">
        <v>0.08138021</v>
      </c>
      <c r="E37" s="49">
        <v>0.05544027</v>
      </c>
      <c r="F37" s="49">
        <v>0.04221598</v>
      </c>
    </row>
    <row r="38" spans="1:7" ht="12.75">
      <c r="A38" t="s">
        <v>54</v>
      </c>
      <c r="B38" s="49">
        <v>3.134598E-05</v>
      </c>
      <c r="C38" s="49">
        <v>-0.0001346676</v>
      </c>
      <c r="D38" s="49">
        <v>2.615338E-05</v>
      </c>
      <c r="E38" s="49">
        <v>-5.729671E-05</v>
      </c>
      <c r="F38" s="49">
        <v>0.0002660902</v>
      </c>
      <c r="G38" s="49">
        <v>0.0002620627</v>
      </c>
    </row>
    <row r="39" spans="1:7" ht="12.75">
      <c r="A39" t="s">
        <v>55</v>
      </c>
      <c r="B39" s="49">
        <v>0.0001318282</v>
      </c>
      <c r="C39" s="49">
        <v>-3.939158E-05</v>
      </c>
      <c r="D39" s="49">
        <v>0</v>
      </c>
      <c r="E39" s="49">
        <v>-9.910307E-05</v>
      </c>
      <c r="F39" s="49">
        <v>0.0001019235</v>
      </c>
      <c r="G39" s="49">
        <v>0.001117897</v>
      </c>
    </row>
    <row r="40" spans="2:5" ht="12.75">
      <c r="B40" t="s">
        <v>46</v>
      </c>
      <c r="C40">
        <v>-0.003748</v>
      </c>
      <c r="D40" t="s">
        <v>47</v>
      </c>
      <c r="E40">
        <v>3.117705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3.1345971100799064E-05</v>
      </c>
      <c r="C50">
        <f>-0.017/(C7*C7+C22*C22)*(C21*C22+C6*C7)</f>
        <v>-0.00013466760102631803</v>
      </c>
      <c r="D50">
        <f>-0.017/(D7*D7+D22*D22)*(D21*D22+D6*D7)</f>
        <v>2.615338608579961E-05</v>
      </c>
      <c r="E50">
        <f>-0.017/(E7*E7+E22*E22)*(E21*E22+E6*E7)</f>
        <v>-5.7296701763367016E-05</v>
      </c>
      <c r="F50">
        <f>-0.017/(F7*F7+F22*F22)*(F21*F22+F6*F7)</f>
        <v>0.0002660901244046276</v>
      </c>
      <c r="G50">
        <f>(B50*B$4+C50*C$4+D50*D$4+E50*E$4+F50*F$4)/SUM(B$4:F$4)</f>
        <v>1.0461730083913841E-07</v>
      </c>
    </row>
    <row r="51" spans="1:7" ht="12.75">
      <c r="A51" t="s">
        <v>58</v>
      </c>
      <c r="B51">
        <f>-0.017/(B7*B7+B22*B22)*(B21*B7-B6*B22)</f>
        <v>0.0001318281957661382</v>
      </c>
      <c r="C51">
        <f>-0.017/(C7*C7+C22*C22)*(C21*C7-C6*C22)</f>
        <v>-3.939158681312022E-05</v>
      </c>
      <c r="D51">
        <f>-0.017/(D7*D7+D22*D22)*(D21*D7-D6*D22)</f>
        <v>2.4583194269740953E-06</v>
      </c>
      <c r="E51">
        <f>-0.017/(E7*E7+E22*E22)*(E21*E7-E6*E22)</f>
        <v>-9.910306162322005E-05</v>
      </c>
      <c r="F51">
        <f>-0.017/(F7*F7+F22*F22)*(F21*F7-F6*F22)</f>
        <v>0.00010192352704053703</v>
      </c>
      <c r="G51">
        <f>(B51*B$4+C51*C$4+D51*D$4+E51*E$4+F51*F$4)/SUM(B$4:F$4)</f>
        <v>-1.3892904819885872E-08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9999.991987274265</v>
      </c>
      <c r="C62">
        <f>C7+(2/0.017)*(C8*C50-C23*C51)</f>
        <v>9999.958698461578</v>
      </c>
      <c r="D62">
        <f>D7+(2/0.017)*(D8*D50-D23*D51)</f>
        <v>10000.004690143638</v>
      </c>
      <c r="E62">
        <f>E7+(2/0.017)*(E8*E50-E23*E51)</f>
        <v>9999.978221572372</v>
      </c>
      <c r="F62">
        <f>F7+(2/0.017)*(F8*F50-F23*F51)</f>
        <v>9999.78959583919</v>
      </c>
    </row>
    <row r="63" spans="1:6" ht="12.75">
      <c r="A63" t="s">
        <v>66</v>
      </c>
      <c r="B63">
        <f>B8+(3/0.017)*(B9*B50-B24*B51)</f>
        <v>0.007728235318000789</v>
      </c>
      <c r="C63">
        <f>C8+(3/0.017)*(C9*C50-C24*C51)</f>
        <v>2.179048449662074</v>
      </c>
      <c r="D63">
        <f>D8+(3/0.017)*(D9*D50-D24*D51)</f>
        <v>1.2821010895464011</v>
      </c>
      <c r="E63">
        <f>E8+(3/0.017)*(E9*E50-E24*E51)</f>
        <v>1.5075609941321224</v>
      </c>
      <c r="F63">
        <f>F8+(3/0.017)*(F9*F50-F24*F51)</f>
        <v>-4.288784671240521</v>
      </c>
    </row>
    <row r="64" spans="1:6" ht="12.75">
      <c r="A64" t="s">
        <v>67</v>
      </c>
      <c r="B64">
        <f>B9+(4/0.017)*(B10*B50-B25*B51)</f>
        <v>0.04890797442799029</v>
      </c>
      <c r="C64">
        <f>C9+(4/0.017)*(C10*C50-C25*C51)</f>
        <v>0.557573466576403</v>
      </c>
      <c r="D64">
        <f>D9+(4/0.017)*(D10*D50-D25*D51)</f>
        <v>-0.5311539188536194</v>
      </c>
      <c r="E64">
        <f>E9+(4/0.017)*(E10*E50-E25*E51)</f>
        <v>0.1509427699944158</v>
      </c>
      <c r="F64">
        <f>F9+(4/0.017)*(F10*F50-F25*F51)</f>
        <v>-0.4356977380724088</v>
      </c>
    </row>
    <row r="65" spans="1:6" ht="12.75">
      <c r="A65" t="s">
        <v>68</v>
      </c>
      <c r="B65">
        <f>B10+(5/0.017)*(B11*B50-B26*B51)</f>
        <v>-0.44966443534834166</v>
      </c>
      <c r="C65">
        <f>C10+(5/0.017)*(C11*C50-C26*C51)</f>
        <v>-0.5034955581472641</v>
      </c>
      <c r="D65">
        <f>D10+(5/0.017)*(D11*D50-D26*D51)</f>
        <v>-0.15439747141259405</v>
      </c>
      <c r="E65">
        <f>E10+(5/0.017)*(E11*E50-E26*E51)</f>
        <v>-0.7528851579144342</v>
      </c>
      <c r="F65">
        <f>F10+(5/0.017)*(F11*F50-F26*F51)</f>
        <v>-0.2839963653072495</v>
      </c>
    </row>
    <row r="66" spans="1:6" ht="12.75">
      <c r="A66" t="s">
        <v>69</v>
      </c>
      <c r="B66">
        <f>B11+(6/0.017)*(B12*B50-B27*B51)</f>
        <v>4.1772020613043574</v>
      </c>
      <c r="C66">
        <f>C11+(6/0.017)*(C12*C50-C27*C51)</f>
        <v>2.528551957640239</v>
      </c>
      <c r="D66">
        <f>D11+(6/0.017)*(D12*D50-D27*D51)</f>
        <v>3.3207563936712106</v>
      </c>
      <c r="E66">
        <f>E11+(6/0.017)*(E12*E50-E27*E51)</f>
        <v>2.829601499717889</v>
      </c>
      <c r="F66">
        <f>F11+(6/0.017)*(F12*F50-F27*F51)</f>
        <v>15.104565038228866</v>
      </c>
    </row>
    <row r="67" spans="1:6" ht="12.75">
      <c r="A67" t="s">
        <v>70</v>
      </c>
      <c r="B67">
        <f>B12+(7/0.017)*(B13*B50-B28*B51)</f>
        <v>0.32960740468323374</v>
      </c>
      <c r="C67">
        <f>C12+(7/0.017)*(C13*C50-C28*C51)</f>
        <v>0.3314667915453884</v>
      </c>
      <c r="D67">
        <f>D12+(7/0.017)*(D13*D50-D28*D51)</f>
        <v>0.4143919435243471</v>
      </c>
      <c r="E67">
        <f>E12+(7/0.017)*(E13*E50-E28*E51)</f>
        <v>0.4258286483471549</v>
      </c>
      <c r="F67">
        <f>F12+(7/0.017)*(F13*F50-F28*F51)</f>
        <v>-0.3084571688650392</v>
      </c>
    </row>
    <row r="68" spans="1:6" ht="12.75">
      <c r="A68" t="s">
        <v>71</v>
      </c>
      <c r="B68">
        <f>B13+(8/0.017)*(B14*B50-B29*B51)</f>
        <v>-0.04771597425690489</v>
      </c>
      <c r="C68">
        <f>C13+(8/0.017)*(C14*C50-C29*C51)</f>
        <v>0.20627549499953995</v>
      </c>
      <c r="D68">
        <f>D13+(8/0.017)*(D14*D50-D29*D51)</f>
        <v>0.0737041047623215</v>
      </c>
      <c r="E68">
        <f>E13+(8/0.017)*(E14*E50-E29*E51)</f>
        <v>-0.09688838950401539</v>
      </c>
      <c r="F68">
        <f>F13+(8/0.017)*(F14*F50-F29*F51)</f>
        <v>0.08293443201779462</v>
      </c>
    </row>
    <row r="69" spans="1:6" ht="12.75">
      <c r="A69" t="s">
        <v>72</v>
      </c>
      <c r="B69">
        <f>B14+(9/0.017)*(B15*B50-B30*B51)</f>
        <v>-0.0698774016806637</v>
      </c>
      <c r="C69">
        <f>C14+(9/0.017)*(C15*C50-C30*C51)</f>
        <v>0.007800001260993968</v>
      </c>
      <c r="D69">
        <f>D14+(9/0.017)*(D15*D50-D30*D51)</f>
        <v>-0.08018884749967517</v>
      </c>
      <c r="E69">
        <f>E14+(9/0.017)*(E15*E50-E30*E51)</f>
        <v>-0.06854898952050265</v>
      </c>
      <c r="F69">
        <f>F14+(9/0.017)*(F15*F50-F30*F51)</f>
        <v>0.04962211529335646</v>
      </c>
    </row>
    <row r="70" spans="1:6" ht="12.75">
      <c r="A70" t="s">
        <v>73</v>
      </c>
      <c r="B70">
        <f>B15+(10/0.017)*(B16*B50-B31*B51)</f>
        <v>-0.28150650195150995</v>
      </c>
      <c r="C70">
        <f>C15+(10/0.017)*(C16*C50-C31*C51)</f>
        <v>-0.1604663719034669</v>
      </c>
      <c r="D70">
        <f>D15+(10/0.017)*(D16*D50-D31*D51)</f>
        <v>-0.05803337330953471</v>
      </c>
      <c r="E70">
        <f>E15+(10/0.017)*(E16*E50-E31*E51)</f>
        <v>-0.11982644824428111</v>
      </c>
      <c r="F70">
        <f>F15+(10/0.017)*(F16*F50-F31*F51)</f>
        <v>-0.31080971492823156</v>
      </c>
    </row>
    <row r="71" spans="1:6" ht="12.75">
      <c r="A71" t="s">
        <v>74</v>
      </c>
      <c r="B71">
        <f>B16+(11/0.017)*(B17*B50-B32*B51)</f>
        <v>0.0043283701625293925</v>
      </c>
      <c r="C71">
        <f>C16+(11/0.017)*(C17*C50-C32*C51)</f>
        <v>0.0025264741548435147</v>
      </c>
      <c r="D71">
        <f>D16+(11/0.017)*(D17*D50-D32*D51)</f>
        <v>0.024513131578973932</v>
      </c>
      <c r="E71">
        <f>E16+(11/0.017)*(E17*E50-E32*E51)</f>
        <v>0.026833113844233626</v>
      </c>
      <c r="F71">
        <f>F16+(11/0.017)*(F17*F50-F32*F51)</f>
        <v>-0.02274525358565833</v>
      </c>
    </row>
    <row r="72" spans="1:6" ht="12.75">
      <c r="A72" t="s">
        <v>75</v>
      </c>
      <c r="B72">
        <f>B17+(12/0.017)*(B18*B50-B33*B51)</f>
        <v>-0.06274214304109703</v>
      </c>
      <c r="C72">
        <f>C17+(12/0.017)*(C18*C50-C33*C51)</f>
        <v>-0.045805932055945214</v>
      </c>
      <c r="D72">
        <f>D17+(12/0.017)*(D18*D50-D33*D51)</f>
        <v>-0.04527125430374045</v>
      </c>
      <c r="E72">
        <f>E17+(12/0.017)*(E18*E50-E33*E51)</f>
        <v>-0.03707724191041959</v>
      </c>
      <c r="F72">
        <f>F17+(12/0.017)*(F18*F50-F33*F51)</f>
        <v>-0.035729018674395666</v>
      </c>
    </row>
    <row r="73" spans="1:6" ht="12.75">
      <c r="A73" t="s">
        <v>76</v>
      </c>
      <c r="B73">
        <f>B18+(13/0.017)*(B19*B50-B34*B51)</f>
        <v>0.02155472602018598</v>
      </c>
      <c r="C73">
        <f>C18+(13/0.017)*(C19*C50-C34*C51)</f>
        <v>0.022441521111858063</v>
      </c>
      <c r="D73">
        <f>D18+(13/0.017)*(D19*D50-D34*D51)</f>
        <v>0.008428570338871198</v>
      </c>
      <c r="E73">
        <f>E18+(13/0.017)*(E19*E50-E34*E51)</f>
        <v>0.01837929606360912</v>
      </c>
      <c r="F73">
        <f>F18+(13/0.017)*(F19*F50-F34*F51)</f>
        <v>0.0008278757074508501</v>
      </c>
    </row>
    <row r="74" spans="1:6" ht="12.75">
      <c r="A74" t="s">
        <v>77</v>
      </c>
      <c r="B74">
        <f>B19+(14/0.017)*(B20*B50-B35*B51)</f>
        <v>-0.21231247733311417</v>
      </c>
      <c r="C74">
        <f>C19+(14/0.017)*(C20*C50-C35*C51)</f>
        <v>-0.19022701180418916</v>
      </c>
      <c r="D74">
        <f>D19+(14/0.017)*(D20*D50-D35*D51)</f>
        <v>-0.20227649863609912</v>
      </c>
      <c r="E74">
        <f>E19+(14/0.017)*(E20*E50-E35*E51)</f>
        <v>-0.19100710507464874</v>
      </c>
      <c r="F74">
        <f>F19+(14/0.017)*(F20*F50-F35*F51)</f>
        <v>-0.15514540729742587</v>
      </c>
    </row>
    <row r="75" spans="1:6" ht="12.75">
      <c r="A75" t="s">
        <v>78</v>
      </c>
      <c r="B75" s="49">
        <f>B20</f>
        <v>-0.001910275</v>
      </c>
      <c r="C75" s="49">
        <f>C20</f>
        <v>0.003621898</v>
      </c>
      <c r="D75" s="49">
        <f>D20</f>
        <v>-0.0009509135</v>
      </c>
      <c r="E75" s="49">
        <f>E20</f>
        <v>0.002014234</v>
      </c>
      <c r="F75" s="49">
        <f>F20</f>
        <v>-0.004591971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32.0449079890855</v>
      </c>
      <c r="C82">
        <f>C22+(2/0.017)*(C8*C51+C23*C50)</f>
        <v>12.073111094425606</v>
      </c>
      <c r="D82">
        <f>D22+(2/0.017)*(D8*D51+D23*D50)</f>
        <v>7.90885650013324</v>
      </c>
      <c r="E82">
        <f>E22+(2/0.017)*(E8*E51+E23*E50)</f>
        <v>-32.187249053586044</v>
      </c>
      <c r="F82">
        <f>F22+(2/0.017)*(F8*F51+F23*F50)</f>
        <v>-12.696329854572253</v>
      </c>
    </row>
    <row r="83" spans="1:6" ht="12.75">
      <c r="A83" t="s">
        <v>81</v>
      </c>
      <c r="B83">
        <f>B23+(3/0.017)*(B9*B51+B24*B50)</f>
        <v>0.5311224278771931</v>
      </c>
      <c r="C83">
        <f>C23+(3/0.017)*(C9*C51+C24*C50)</f>
        <v>-1.4629891502807808</v>
      </c>
      <c r="D83">
        <f>D23+(3/0.017)*(D9*D51+D24*D50)</f>
        <v>-2.546112380834725</v>
      </c>
      <c r="E83">
        <f>E23+(3/0.017)*(E9*E51+E24*E50)</f>
        <v>-1.0323468019663997</v>
      </c>
      <c r="F83">
        <f>F23+(3/0.017)*(F9*F51+F24*F50)</f>
        <v>6.228119174550673</v>
      </c>
    </row>
    <row r="84" spans="1:6" ht="12.75">
      <c r="A84" t="s">
        <v>82</v>
      </c>
      <c r="B84">
        <f>B24+(4/0.017)*(B10*B51+B25*B50)</f>
        <v>1.055086304474183</v>
      </c>
      <c r="C84">
        <f>C24+(4/0.017)*(C10*C51+C25*C50)</f>
        <v>0.8851466154633642</v>
      </c>
      <c r="D84">
        <f>D24+(4/0.017)*(D10*D51+D25*D50)</f>
        <v>0.543370301880373</v>
      </c>
      <c r="E84">
        <f>E24+(4/0.017)*(E10*E51+E25*E50)</f>
        <v>1.716720618314116</v>
      </c>
      <c r="F84">
        <f>F24+(4/0.017)*(F10*F51+F25*F50)</f>
        <v>-1.9457522483203955</v>
      </c>
    </row>
    <row r="85" spans="1:6" ht="12.75">
      <c r="A85" t="s">
        <v>83</v>
      </c>
      <c r="B85">
        <f>B25+(5/0.017)*(B11*B51+B26*B50)</f>
        <v>-0.3957984263522297</v>
      </c>
      <c r="C85">
        <f>C25+(5/0.017)*(C11*C51+C26*C50)</f>
        <v>-0.5443314223363488</v>
      </c>
      <c r="D85">
        <f>D25+(5/0.017)*(D11*D51+D26*D50)</f>
        <v>-0.1476625118968891</v>
      </c>
      <c r="E85">
        <f>E25+(5/0.017)*(E11*E51+E26*E50)</f>
        <v>0.12984370526059272</v>
      </c>
      <c r="F85">
        <f>F25+(5/0.017)*(F11*F51+F26*F50)</f>
        <v>-1.961306148705547</v>
      </c>
    </row>
    <row r="86" spans="1:6" ht="12.75">
      <c r="A86" t="s">
        <v>84</v>
      </c>
      <c r="B86">
        <f>B26+(6/0.017)*(B12*B51+B27*B50)</f>
        <v>0.6941849752135599</v>
      </c>
      <c r="C86">
        <f>C26+(6/0.017)*(C12*C51+C27*C50)</f>
        <v>0.520495563487859</v>
      </c>
      <c r="D86">
        <f>D26+(6/0.017)*(D12*D51+D27*D50)</f>
        <v>0.19702140121626574</v>
      </c>
      <c r="E86">
        <f>E26+(6/0.017)*(E12*E51+E27*E50)</f>
        <v>0.19958612359533037</v>
      </c>
      <c r="F86">
        <f>F26+(6/0.017)*(F12*F51+F27*F50)</f>
        <v>1.4951021220732625</v>
      </c>
    </row>
    <row r="87" spans="1:6" ht="12.75">
      <c r="A87" t="s">
        <v>85</v>
      </c>
      <c r="B87">
        <f>B27+(7/0.017)*(B13*B51+B28*B50)</f>
        <v>0.25972049175985457</v>
      </c>
      <c r="C87">
        <f>C27+(7/0.017)*(C13*C51+C28*C50)</f>
        <v>0.11340762624208614</v>
      </c>
      <c r="D87">
        <f>D27+(7/0.017)*(D13*D51+D28*D50)</f>
        <v>0.30582695396240445</v>
      </c>
      <c r="E87">
        <f>E27+(7/0.017)*(E13*E51+E28*E50)</f>
        <v>-0.06855190322458768</v>
      </c>
      <c r="F87">
        <f>F27+(7/0.017)*(F13*F51+F28*F50)</f>
        <v>0.34542893180860595</v>
      </c>
    </row>
    <row r="88" spans="1:6" ht="12.75">
      <c r="A88" t="s">
        <v>86</v>
      </c>
      <c r="B88">
        <f>B28+(8/0.017)*(B14*B51+B29*B50)</f>
        <v>0.26691958061112886</v>
      </c>
      <c r="C88">
        <f>C28+(8/0.017)*(C14*C51+C29*C50)</f>
        <v>0.3418402074998891</v>
      </c>
      <c r="D88">
        <f>D28+(8/0.017)*(D14*D51+D29*D50)</f>
        <v>0.10790373493041115</v>
      </c>
      <c r="E88">
        <f>E28+(8/0.017)*(E14*E51+E29*E50)</f>
        <v>0.33176850179362927</v>
      </c>
      <c r="F88">
        <f>F28+(8/0.017)*(F14*F51+F29*F50)</f>
        <v>-0.25401278612306905</v>
      </c>
    </row>
    <row r="89" spans="1:6" ht="12.75">
      <c r="A89" t="s">
        <v>87</v>
      </c>
      <c r="B89">
        <f>B29+(9/0.017)*(B15*B51+B30*B50)</f>
        <v>-0.0272024767543374</v>
      </c>
      <c r="C89">
        <f>C29+(9/0.017)*(C15*C51+C30*C50)</f>
        <v>-0.13973104436533507</v>
      </c>
      <c r="D89">
        <f>D29+(9/0.017)*(D15*D51+D30*D50)</f>
        <v>0.02112248468515982</v>
      </c>
      <c r="E89">
        <f>E29+(9/0.017)*(E15*E51+E30*E50)</f>
        <v>0.0566243235489095</v>
      </c>
      <c r="F89">
        <f>F29+(9/0.017)*(F15*F51+F30*F50)</f>
        <v>-0.21339338034426716</v>
      </c>
    </row>
    <row r="90" spans="1:6" ht="12.75">
      <c r="A90" t="s">
        <v>88</v>
      </c>
      <c r="B90">
        <f>B30+(10/0.017)*(B16*B51+B31*B50)</f>
        <v>0.0382384670158058</v>
      </c>
      <c r="C90">
        <f>C30+(10/0.017)*(C16*C51+C31*C50)</f>
        <v>-0.012019780919742824</v>
      </c>
      <c r="D90">
        <f>D30+(10/0.017)*(D16*D51+D31*D50)</f>
        <v>0.019691309143450398</v>
      </c>
      <c r="E90">
        <f>E30+(10/0.017)*(E16*E51+E31*E50)</f>
        <v>-0.0839463293170197</v>
      </c>
      <c r="F90">
        <f>F30+(10/0.017)*(F16*F51+F31*F50)</f>
        <v>0.23416811262168397</v>
      </c>
    </row>
    <row r="91" spans="1:6" ht="12.75">
      <c r="A91" t="s">
        <v>89</v>
      </c>
      <c r="B91">
        <f>B31+(11/0.017)*(B17*B51+B32*B50)</f>
        <v>-0.0016782383078097493</v>
      </c>
      <c r="C91">
        <f>C31+(11/0.017)*(C17*C51+C32*C50)</f>
        <v>-0.06229588979931518</v>
      </c>
      <c r="D91">
        <f>D31+(11/0.017)*(D17*D51+D32*D50)</f>
        <v>0.03396035581631901</v>
      </c>
      <c r="E91">
        <f>E31+(11/0.017)*(E17*E51+E32*E50)</f>
        <v>0.018025715717937534</v>
      </c>
      <c r="F91">
        <f>F31+(11/0.017)*(F17*F51+F32*F50)</f>
        <v>-0.007541228541682842</v>
      </c>
    </row>
    <row r="92" spans="1:6" ht="12.75">
      <c r="A92" t="s">
        <v>90</v>
      </c>
      <c r="B92">
        <f>B32+(12/0.017)*(B18*B51+B33*B50)</f>
        <v>0.042632167032052616</v>
      </c>
      <c r="C92">
        <f>C32+(12/0.017)*(C18*C51+C33*C50)</f>
        <v>0.04833590388001885</v>
      </c>
      <c r="D92">
        <f>D32+(12/0.017)*(D18*D51+D33*D50)</f>
        <v>0.032718656084048045</v>
      </c>
      <c r="E92">
        <f>E32+(12/0.017)*(E18*E51+E33*E50)</f>
        <v>0.038266834061462585</v>
      </c>
      <c r="F92">
        <f>F32+(12/0.017)*(F18*F51+F33*F50)</f>
        <v>0.015068978134114152</v>
      </c>
    </row>
    <row r="93" spans="1:6" ht="12.75">
      <c r="A93" t="s">
        <v>91</v>
      </c>
      <c r="B93">
        <f>B33+(13/0.017)*(B19*B51+B34*B50)</f>
        <v>0.12150563396481556</v>
      </c>
      <c r="C93">
        <f>C33+(13/0.017)*(C19*C51+C34*C50)</f>
        <v>0.11345277109938198</v>
      </c>
      <c r="D93">
        <f>D33+(13/0.017)*(D19*D51+D34*D50)</f>
        <v>0.12859190983923122</v>
      </c>
      <c r="E93">
        <f>E33+(13/0.017)*(E19*E51+E34*E50)</f>
        <v>0.11367626258532708</v>
      </c>
      <c r="F93">
        <f>F33+(13/0.017)*(F19*F51+F34*F50)</f>
        <v>0.07819768802518103</v>
      </c>
    </row>
    <row r="94" spans="1:6" ht="12.75">
      <c r="A94" t="s">
        <v>92</v>
      </c>
      <c r="B94">
        <f>B34+(14/0.017)*(B20*B51+B35*B50)</f>
        <v>-0.009534058211054155</v>
      </c>
      <c r="C94">
        <f>C34+(14/0.017)*(C20*C51+C35*C50)</f>
        <v>-0.007847295839588457</v>
      </c>
      <c r="D94">
        <f>D34+(14/0.017)*(D20*D51+D35*D50)</f>
        <v>-0.005542044695272915</v>
      </c>
      <c r="E94">
        <f>E34+(14/0.017)*(E20*E51+E35*E50)</f>
        <v>-0.00875610647799538</v>
      </c>
      <c r="F94">
        <f>F34+(14/0.017)*(F20*F51+F35*F50)</f>
        <v>-0.0202491909264618</v>
      </c>
    </row>
    <row r="95" spans="1:6" ht="12.75">
      <c r="A95" t="s">
        <v>93</v>
      </c>
      <c r="B95" s="49">
        <f>B35</f>
        <v>-0.004367317</v>
      </c>
      <c r="C95" s="49">
        <f>C35</f>
        <v>-0.006946132</v>
      </c>
      <c r="D95" s="49">
        <f>D35</f>
        <v>-0.002411569</v>
      </c>
      <c r="E95" s="49">
        <f>E35</f>
        <v>-0.0002347922</v>
      </c>
      <c r="F95" s="49">
        <f>F35</f>
        <v>-0.0003198265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0.0077282415104287525</v>
      </c>
      <c r="C103">
        <f>C63*10000/C62</f>
        <v>2.1790574495045716</v>
      </c>
      <c r="D103">
        <f>D63*10000/D62</f>
        <v>1.2821004882228562</v>
      </c>
      <c r="E103">
        <f>E63*10000/E62</f>
        <v>1.5075642773700733</v>
      </c>
      <c r="F103">
        <f>F63*10000/F62</f>
        <v>-4.288874910953167</v>
      </c>
      <c r="G103">
        <f>AVERAGE(C103:E103)</f>
        <v>1.6562407383658337</v>
      </c>
      <c r="H103">
        <f>STDEV(C103:E103)</f>
        <v>0.46659561200101324</v>
      </c>
      <c r="I103">
        <f>(B103*B4+C103*C4+D103*D4+E103*E4+F103*F4)/SUM(B4:F4)</f>
        <v>0.6249728775320479</v>
      </c>
      <c r="K103">
        <f>(LN(H103)+LN(H123))/2-LN(K114*K115^3)</f>
        <v>-4.383949850901688</v>
      </c>
    </row>
    <row r="104" spans="1:11" ht="12.75">
      <c r="A104" t="s">
        <v>67</v>
      </c>
      <c r="B104">
        <f>B64*10000/B62</f>
        <v>0.048908013616640225</v>
      </c>
      <c r="C104">
        <f>C64*10000/C62</f>
        <v>0.5575757694501096</v>
      </c>
      <c r="D104">
        <f>D64*10000/D62</f>
        <v>-0.531153669734919</v>
      </c>
      <c r="E104">
        <f>E64*10000/E62</f>
        <v>0.15094309872475098</v>
      </c>
      <c r="F104">
        <f>F64*10000/F62</f>
        <v>-0.4357069055269905</v>
      </c>
      <c r="G104">
        <f>AVERAGE(C104:E104)</f>
        <v>0.059121732813313864</v>
      </c>
      <c r="H104">
        <f>STDEV(C104:E104)</f>
        <v>0.5501420910686786</v>
      </c>
      <c r="I104">
        <f>(B104*B4+C104*C4+D104*D4+E104*E4+F104*F4)/SUM(B4:F4)</f>
        <v>-0.00820722407638973</v>
      </c>
      <c r="K104">
        <f>(LN(H104)+LN(H124))/2-LN(K114*K115^4)</f>
        <v>-3.8385526928773044</v>
      </c>
    </row>
    <row r="105" spans="1:11" ht="12.75">
      <c r="A105" t="s">
        <v>68</v>
      </c>
      <c r="B105">
        <f>B65*10000/B62</f>
        <v>-0.44966479565240974</v>
      </c>
      <c r="C105">
        <f>C65*10000/C62</f>
        <v>-0.5034976376699668</v>
      </c>
      <c r="D105">
        <f>D65*10000/D62</f>
        <v>-0.15439739899799618</v>
      </c>
      <c r="E105">
        <f>E65*10000/E62</f>
        <v>-0.7528867975834976</v>
      </c>
      <c r="F105">
        <f>F65*10000/F62</f>
        <v>-0.28400234083466863</v>
      </c>
      <c r="G105">
        <f>AVERAGE(C105:E105)</f>
        <v>-0.47026061141715353</v>
      </c>
      <c r="H105">
        <f>STDEV(C105:E105)</f>
        <v>0.30062587212415115</v>
      </c>
      <c r="I105">
        <f>(B105*B4+C105*C4+D105*D4+E105*E4+F105*F4)/SUM(B4:F4)</f>
        <v>-0.44249778150223024</v>
      </c>
      <c r="K105">
        <f>(LN(H105)+LN(H125))/2-LN(K114*K115^5)</f>
        <v>-3.8379834860248803</v>
      </c>
    </row>
    <row r="106" spans="1:11" ht="12.75">
      <c r="A106" t="s">
        <v>69</v>
      </c>
      <c r="B106">
        <f>B66*10000/B62</f>
        <v>4.177205408384485</v>
      </c>
      <c r="C106">
        <f>C66*10000/C62</f>
        <v>2.5285624009919547</v>
      </c>
      <c r="D106">
        <f>D66*10000/D62</f>
        <v>3.3207548361894936</v>
      </c>
      <c r="E106">
        <f>E66*10000/E62</f>
        <v>2.829607662158458</v>
      </c>
      <c r="F106">
        <f>F66*10000/F62</f>
        <v>15.104882851248913</v>
      </c>
      <c r="G106">
        <f>AVERAGE(C106:E106)</f>
        <v>2.8929749664466358</v>
      </c>
      <c r="H106">
        <f>STDEV(C106:E106)</f>
        <v>0.3998797007046106</v>
      </c>
      <c r="I106">
        <f>(B106*B4+C106*C4+D106*D4+E106*E4+F106*F4)/SUM(B4:F4)</f>
        <v>4.706232649099106</v>
      </c>
      <c r="K106">
        <f>(LN(H106)+LN(H126))/2-LN(K114*K115^6)</f>
        <v>-3.40384993866981</v>
      </c>
    </row>
    <row r="107" spans="1:11" ht="12.75">
      <c r="A107" t="s">
        <v>70</v>
      </c>
      <c r="B107">
        <f>B67*10000/B62</f>
        <v>0.32960766878881875</v>
      </c>
      <c r="C107">
        <f>C67*10000/C62</f>
        <v>0.33146816055988526</v>
      </c>
      <c r="D107">
        <f>D67*10000/D62</f>
        <v>0.41439174916866445</v>
      </c>
      <c r="E107">
        <f>E67*10000/E62</f>
        <v>0.42582957573701463</v>
      </c>
      <c r="F107">
        <f>F67*10000/F62</f>
        <v>-0.3084636590687719</v>
      </c>
      <c r="G107">
        <f>AVERAGE(C107:E107)</f>
        <v>0.3905631618218548</v>
      </c>
      <c r="H107">
        <f>STDEV(C107:E107)</f>
        <v>0.05149631394348553</v>
      </c>
      <c r="I107">
        <f>(B107*B4+C107*C4+D107*D4+E107*E4+F107*F4)/SUM(B4:F4)</f>
        <v>0.28858609305561195</v>
      </c>
      <c r="K107">
        <f>(LN(H107)+LN(H127))/2-LN(K114*K115^7)</f>
        <v>-3.834173641882199</v>
      </c>
    </row>
    <row r="108" spans="1:9" ht="12.75">
      <c r="A108" t="s">
        <v>71</v>
      </c>
      <c r="B108">
        <f>B68*10000/B62</f>
        <v>-0.04771601249043701</v>
      </c>
      <c r="C108">
        <f>C68*10000/C62</f>
        <v>0.20627634695258684</v>
      </c>
      <c r="D108">
        <f>D68*10000/D62</f>
        <v>0.07370407019405391</v>
      </c>
      <c r="E108">
        <f>E68*10000/E62</f>
        <v>-0.09688860051215281</v>
      </c>
      <c r="F108">
        <f>F68*10000/F62</f>
        <v>0.0829361770294675</v>
      </c>
      <c r="G108">
        <f>AVERAGE(C108:E108)</f>
        <v>0.06103060554482931</v>
      </c>
      <c r="H108">
        <f>STDEV(C108:E108)</f>
        <v>0.15197930409264923</v>
      </c>
      <c r="I108">
        <f>(B108*B4+C108*C4+D108*D4+E108*E4+F108*F4)/SUM(B4:F4)</f>
        <v>0.04816182350523732</v>
      </c>
    </row>
    <row r="109" spans="1:9" ht="12.75">
      <c r="A109" t="s">
        <v>72</v>
      </c>
      <c r="B109">
        <f>B69*10000/B62</f>
        <v>-0.06987745767155404</v>
      </c>
      <c r="C109">
        <f>C69*10000/C62</f>
        <v>0.007800033476332199</v>
      </c>
      <c r="D109">
        <f>D69*10000/D62</f>
        <v>-0.08018880988997151</v>
      </c>
      <c r="E109">
        <f>E69*10000/E62</f>
        <v>-0.0685491388097485</v>
      </c>
      <c r="F109">
        <f>F69*10000/F62</f>
        <v>0.049623159385277185</v>
      </c>
      <c r="G109">
        <f>AVERAGE(C109:E109)</f>
        <v>-0.04697930507446261</v>
      </c>
      <c r="H109">
        <f>STDEV(C109:E109)</f>
        <v>0.04779594579837174</v>
      </c>
      <c r="I109">
        <f>(B109*B4+C109*C4+D109*D4+E109*E4+F109*F4)/SUM(B4:F4)</f>
        <v>-0.03742931379849328</v>
      </c>
    </row>
    <row r="110" spans="1:11" ht="12.75">
      <c r="A110" t="s">
        <v>73</v>
      </c>
      <c r="B110">
        <f>B70*10000/B62</f>
        <v>-0.28150672751512995</v>
      </c>
      <c r="C110">
        <f>C70*10000/C62</f>
        <v>-0.16046703465700665</v>
      </c>
      <c r="D110">
        <f>D70*10000/D62</f>
        <v>-0.05803334609106181</v>
      </c>
      <c r="E110">
        <f>E70*10000/E62</f>
        <v>-0.11982670920801256</v>
      </c>
      <c r="F110">
        <f>F70*10000/F62</f>
        <v>-0.31081625463155377</v>
      </c>
      <c r="G110">
        <f>AVERAGE(C110:E110)</f>
        <v>-0.11277569665202701</v>
      </c>
      <c r="H110">
        <f>STDEV(C110:E110)</f>
        <v>0.05157957659631129</v>
      </c>
      <c r="I110">
        <f>(B110*B4+C110*C4+D110*D4+E110*E4+F110*F4)/SUM(B4:F4)</f>
        <v>-0.16365879200458802</v>
      </c>
      <c r="K110">
        <f>EXP(AVERAGE(K103:K107))</f>
        <v>0.02107428036474737</v>
      </c>
    </row>
    <row r="111" spans="1:9" ht="12.75">
      <c r="A111" t="s">
        <v>74</v>
      </c>
      <c r="B111">
        <f>B71*10000/B62</f>
        <v>0.004328373630736471</v>
      </c>
      <c r="C111">
        <f>C71*10000/C62</f>
        <v>0.0025264845896135497</v>
      </c>
      <c r="D111">
        <f>D71*10000/D62</f>
        <v>0.02451312008196851</v>
      </c>
      <c r="E111">
        <f>E71*10000/E62</f>
        <v>0.026833172282663686</v>
      </c>
      <c r="F111">
        <f>F71*10000/F62</f>
        <v>-0.022745732165327156</v>
      </c>
      <c r="G111">
        <f>AVERAGE(C111:E111)</f>
        <v>0.017957592318081916</v>
      </c>
      <c r="H111">
        <f>STDEV(C111:E111)</f>
        <v>0.013413984301809241</v>
      </c>
      <c r="I111">
        <f>(B111*B4+C111*C4+D111*D4+E111*E4+F111*F4)/SUM(B4:F4)</f>
        <v>0.010555775892883916</v>
      </c>
    </row>
    <row r="112" spans="1:9" ht="12.75">
      <c r="A112" t="s">
        <v>75</v>
      </c>
      <c r="B112">
        <f>B72*10000/B62</f>
        <v>-0.06274219331469573</v>
      </c>
      <c r="C112">
        <f>C72*10000/C62</f>
        <v>-0.04580612124227286</v>
      </c>
      <c r="D112">
        <f>D72*10000/D62</f>
        <v>-0.04527123307088188</v>
      </c>
      <c r="E112">
        <f>E72*10000/E62</f>
        <v>-0.037077322658998414</v>
      </c>
      <c r="F112">
        <f>F72*10000/F62</f>
        <v>-0.035729770443632285</v>
      </c>
      <c r="G112">
        <f>AVERAGE(C112:E112)</f>
        <v>-0.04271822565738439</v>
      </c>
      <c r="H112">
        <f>STDEV(C112:E112)</f>
        <v>0.004892480589320014</v>
      </c>
      <c r="I112">
        <f>(B112*B4+C112*C4+D112*D4+E112*E4+F112*F4)/SUM(B4:F4)</f>
        <v>-0.04469352411097238</v>
      </c>
    </row>
    <row r="113" spans="1:9" ht="12.75">
      <c r="A113" t="s">
        <v>76</v>
      </c>
      <c r="B113">
        <f>B73*10000/B62</f>
        <v>0.02155474329141061</v>
      </c>
      <c r="C113">
        <f>C73*10000/C62</f>
        <v>0.02244161379917552</v>
      </c>
      <c r="D113">
        <f>D73*10000/D62</f>
        <v>0.008428566385752496</v>
      </c>
      <c r="E113">
        <f>E73*10000/E62</f>
        <v>0.01837933609091321</v>
      </c>
      <c r="F113">
        <f>F73*10000/F62</f>
        <v>0.0008278931266667059</v>
      </c>
      <c r="G113">
        <f>AVERAGE(C113:E113)</f>
        <v>0.01641650542528041</v>
      </c>
      <c r="H113">
        <f>STDEV(C113:E113)</f>
        <v>0.007209778264216717</v>
      </c>
      <c r="I113">
        <f>(B113*B4+C113*C4+D113*D4+E113*E4+F113*F4)/SUM(B4:F4)</f>
        <v>0.015086640238817178</v>
      </c>
    </row>
    <row r="114" spans="1:11" ht="12.75">
      <c r="A114" t="s">
        <v>77</v>
      </c>
      <c r="B114">
        <f>B74*10000/B62</f>
        <v>-0.21231264745341558</v>
      </c>
      <c r="C114">
        <f>C74*10000/C62</f>
        <v>-0.1902277974742578</v>
      </c>
      <c r="D114">
        <f>D74*10000/D62</f>
        <v>-0.20227640376556028</v>
      </c>
      <c r="E114">
        <f>E74*10000/E62</f>
        <v>-0.19100752105899613</v>
      </c>
      <c r="F114">
        <f>F74*10000/F62</f>
        <v>-0.15514867169003266</v>
      </c>
      <c r="G114">
        <f>AVERAGE(C114:E114)</f>
        <v>-0.19450390743293808</v>
      </c>
      <c r="H114">
        <f>STDEV(C114:E114)</f>
        <v>0.006742459984873292</v>
      </c>
      <c r="I114">
        <f>(B114*B4+C114*C4+D114*D4+E114*E4+F114*F4)/SUM(B4:F4)</f>
        <v>-0.19184500706275154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-0.001910276530652192</v>
      </c>
      <c r="C115">
        <f>C75*10000/C62</f>
        <v>0.003621912959057724</v>
      </c>
      <c r="D115">
        <f>D75*10000/D62</f>
        <v>-0.000950913054008119</v>
      </c>
      <c r="E115">
        <f>E75*10000/E62</f>
        <v>0.002014238386694493</v>
      </c>
      <c r="F115">
        <f>F75*10000/F62</f>
        <v>-0.004592067619013377</v>
      </c>
      <c r="G115">
        <f>AVERAGE(C115:E115)</f>
        <v>0.0015617460972480327</v>
      </c>
      <c r="H115">
        <f>STDEV(C115:E115)</f>
        <v>0.0023197513639287484</v>
      </c>
      <c r="I115">
        <f>(B115*B4+C115*C4+D115*D4+E115*E4+F115*F4)/SUM(B4:F4)</f>
        <v>0.00023825208833020667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32.04493366581197</v>
      </c>
      <c r="C122">
        <f>C82*10000/C62</f>
        <v>12.073160958437725</v>
      </c>
      <c r="D122">
        <f>D82*10000/D62</f>
        <v>7.90885279076768</v>
      </c>
      <c r="E122">
        <f>E82*10000/E62</f>
        <v>-32.18731915250611</v>
      </c>
      <c r="F122">
        <f>F82*10000/F62</f>
        <v>-12.696596996255868</v>
      </c>
      <c r="G122">
        <f>AVERAGE(C122:E122)</f>
        <v>-4.068435134433568</v>
      </c>
      <c r="H122">
        <f>STDEV(C122:E122)</f>
        <v>24.440521566554025</v>
      </c>
      <c r="I122">
        <f>(B122*B4+C122*C4+D122*D4+E122*E4+F122*F4)/SUM(B4:F4)</f>
        <v>0.022716866154373704</v>
      </c>
    </row>
    <row r="123" spans="1:9" ht="12.75">
      <c r="A123" t="s">
        <v>81</v>
      </c>
      <c r="B123">
        <f>B83*10000/B62</f>
        <v>0.5311228534513688</v>
      </c>
      <c r="C123">
        <f>C83*10000/C62</f>
        <v>-1.462995192675997</v>
      </c>
      <c r="D123">
        <f>D83*10000/D62</f>
        <v>-2.5461111866720065</v>
      </c>
      <c r="E123">
        <f>E83*10000/E62</f>
        <v>-1.0323490502603074</v>
      </c>
      <c r="F123">
        <f>F83*10000/F62</f>
        <v>6.228250219526749</v>
      </c>
      <c r="G123">
        <f>AVERAGE(C123:E123)</f>
        <v>-1.6804851432027703</v>
      </c>
      <c r="H123">
        <f>STDEV(C123:E123)</f>
        <v>0.7799649737927542</v>
      </c>
      <c r="I123">
        <f>(B123*B4+C123*C4+D123*D4+E123*E4+F123*F4)/SUM(B4:F4)</f>
        <v>-0.30572269992836343</v>
      </c>
    </row>
    <row r="124" spans="1:9" ht="12.75">
      <c r="A124" t="s">
        <v>82</v>
      </c>
      <c r="B124">
        <f>B84*10000/B62</f>
        <v>1.0550871498865788</v>
      </c>
      <c r="C124">
        <f>C84*10000/C62</f>
        <v>0.8851502712701579</v>
      </c>
      <c r="D124">
        <f>D84*10000/D62</f>
        <v>0.5433700470320162</v>
      </c>
      <c r="E124">
        <f>E84*10000/E62</f>
        <v>1.7167243570698327</v>
      </c>
      <c r="F124">
        <f>F84*10000/F62</f>
        <v>-1.9457931886186919</v>
      </c>
      <c r="G124">
        <f>AVERAGE(C124:E124)</f>
        <v>1.048414891790669</v>
      </c>
      <c r="H124">
        <f>STDEV(C124:E124)</f>
        <v>0.6034745947066535</v>
      </c>
      <c r="I124">
        <f>(B124*B4+C124*C4+D124*D4+E124*E4+F124*F4)/SUM(B4:F4)</f>
        <v>0.6505535533175014</v>
      </c>
    </row>
    <row r="125" spans="1:9" ht="12.75">
      <c r="A125" t="s">
        <v>83</v>
      </c>
      <c r="B125">
        <f>B85*10000/B62</f>
        <v>-0.3957987434949075</v>
      </c>
      <c r="C125">
        <f>C85*10000/C62</f>
        <v>-0.5443336705181495</v>
      </c>
      <c r="D125">
        <f>D85*10000/D62</f>
        <v>-0.1476624426410825</v>
      </c>
      <c r="E125">
        <f>E85*10000/E62</f>
        <v>0.12984398804038236</v>
      </c>
      <c r="F125">
        <f>F85*10000/F62</f>
        <v>-1.961347416271265</v>
      </c>
      <c r="G125">
        <f>AVERAGE(C125:E125)</f>
        <v>-0.18738404170628323</v>
      </c>
      <c r="H125">
        <f>STDEV(C125:E125)</f>
        <v>0.3388395385711185</v>
      </c>
      <c r="I125">
        <f>(B125*B4+C125*C4+D125*D4+E125*E4+F125*F4)/SUM(B4:F4)</f>
        <v>-0.45397336752550294</v>
      </c>
    </row>
    <row r="126" spans="1:9" ht="12.75">
      <c r="A126" t="s">
        <v>84</v>
      </c>
      <c r="B126">
        <f>B86*10000/B62</f>
        <v>0.6941855314453872</v>
      </c>
      <c r="C126">
        <f>C86*10000/C62</f>
        <v>0.5204977132234891</v>
      </c>
      <c r="D126">
        <f>D86*10000/D62</f>
        <v>0.19702130881044191</v>
      </c>
      <c r="E126">
        <f>E86*10000/E62</f>
        <v>0.19958655826347185</v>
      </c>
      <c r="F126">
        <f>F86*10000/F62</f>
        <v>1.495133580305889</v>
      </c>
      <c r="G126">
        <f>AVERAGE(C126:E126)</f>
        <v>0.3057018600991343</v>
      </c>
      <c r="H126">
        <f>STDEV(C126:E126)</f>
        <v>0.18602308731916495</v>
      </c>
      <c r="I126">
        <f>(B126*B4+C126*C4+D126*D4+E126*E4+F126*F4)/SUM(B4:F4)</f>
        <v>0.5205659861876297</v>
      </c>
    </row>
    <row r="127" spans="1:9" ht="12.75">
      <c r="A127" t="s">
        <v>85</v>
      </c>
      <c r="B127">
        <f>B87*10000/B62</f>
        <v>0.25972069986692814</v>
      </c>
      <c r="C127">
        <f>C87*10000/C62</f>
        <v>0.11340809463496394</v>
      </c>
      <c r="D127">
        <f>D87*10000/D62</f>
        <v>0.30582681052523747</v>
      </c>
      <c r="E127">
        <f>E87*10000/E62</f>
        <v>-0.06855205252017914</v>
      </c>
      <c r="F127">
        <f>F87*10000/F62</f>
        <v>0.345436199929982</v>
      </c>
      <c r="G127">
        <f>AVERAGE(C127:E127)</f>
        <v>0.11689428421334075</v>
      </c>
      <c r="H127">
        <f>STDEV(C127:E127)</f>
        <v>0.1872137773031862</v>
      </c>
      <c r="I127">
        <f>(B127*B4+C127*C4+D127*D4+E127*E4+F127*F4)/SUM(B4:F4)</f>
        <v>0.16804929314509573</v>
      </c>
    </row>
    <row r="128" spans="1:9" ht="12.75">
      <c r="A128" t="s">
        <v>86</v>
      </c>
      <c r="B128">
        <f>B88*10000/B62</f>
        <v>0.2669197944866395</v>
      </c>
      <c r="C128">
        <f>C88*10000/C62</f>
        <v>0.3418416193583667</v>
      </c>
      <c r="D128">
        <f>D88*10000/D62</f>
        <v>0.1079036843220333</v>
      </c>
      <c r="E128">
        <f>E88*10000/E62</f>
        <v>0.3317692243348334</v>
      </c>
      <c r="F128">
        <f>F88*10000/F62</f>
        <v>-0.2540181307702326</v>
      </c>
      <c r="G128">
        <f>AVERAGE(C128:E128)</f>
        <v>0.26050484267174445</v>
      </c>
      <c r="H128">
        <f>STDEV(C128:E128)</f>
        <v>0.13225240426031118</v>
      </c>
      <c r="I128">
        <f>(B128*B4+C128*C4+D128*D4+E128*E4+F128*F4)/SUM(B4:F4)</f>
        <v>0.1929097794911276</v>
      </c>
    </row>
    <row r="129" spans="1:9" ht="12.75">
      <c r="A129" t="s">
        <v>87</v>
      </c>
      <c r="B129">
        <f>B89*10000/B62</f>
        <v>-0.027202498550953424</v>
      </c>
      <c r="C129">
        <f>C89*10000/C62</f>
        <v>-0.13973162147842838</v>
      </c>
      <c r="D129">
        <f>D89*10000/D62</f>
        <v>0.02112247477841575</v>
      </c>
      <c r="E129">
        <f>E89*10000/E62</f>
        <v>0.05662444686805131</v>
      </c>
      <c r="F129">
        <f>F89*10000/F62</f>
        <v>-0.2133978703242496</v>
      </c>
      <c r="G129">
        <f>AVERAGE(C129:E129)</f>
        <v>-0.020661566610653773</v>
      </c>
      <c r="H129">
        <f>STDEV(C129:E129)</f>
        <v>0.1046343919570638</v>
      </c>
      <c r="I129">
        <f>(B129*B4+C129*C4+D129*D4+E129*E4+F129*F4)/SUM(B4:F4)</f>
        <v>-0.04729313451421283</v>
      </c>
    </row>
    <row r="130" spans="1:9" ht="12.75">
      <c r="A130" t="s">
        <v>88</v>
      </c>
      <c r="B130">
        <f>B90*10000/B62</f>
        <v>0.03823849765526522</v>
      </c>
      <c r="C130">
        <f>C90*10000/C62</f>
        <v>-0.012019830563492208</v>
      </c>
      <c r="D130">
        <f>D90*10000/D62</f>
        <v>0.019691299907947896</v>
      </c>
      <c r="E130">
        <f>E90*10000/E62</f>
        <v>-0.08394651213932364</v>
      </c>
      <c r="F130">
        <f>F90*10000/F62</f>
        <v>0.23417303971987466</v>
      </c>
      <c r="G130">
        <f>AVERAGE(C130:E130)</f>
        <v>-0.025425014264955983</v>
      </c>
      <c r="H130">
        <f>STDEV(C130:E130)</f>
        <v>0.053103420172705335</v>
      </c>
      <c r="I130">
        <f>(B130*B4+C130*C4+D130*D4+E130*E4+F130*F4)/SUM(B4:F4)</f>
        <v>0.018394673305325925</v>
      </c>
    </row>
    <row r="131" spans="1:9" ht="12.75">
      <c r="A131" t="s">
        <v>89</v>
      </c>
      <c r="B131">
        <f>B91*10000/B62</f>
        <v>-0.0016782396525371545</v>
      </c>
      <c r="C131">
        <f>C91*10000/C62</f>
        <v>-0.06229614709198645</v>
      </c>
      <c r="D131">
        <f>D91*10000/D62</f>
        <v>0.0339603398884318</v>
      </c>
      <c r="E131">
        <f>E91*10000/E62</f>
        <v>0.01802575497519755</v>
      </c>
      <c r="F131">
        <f>F91*10000/F62</f>
        <v>-0.007541387215607687</v>
      </c>
      <c r="G131">
        <f>AVERAGE(C131:E131)</f>
        <v>-0.0034366840761190336</v>
      </c>
      <c r="H131">
        <f>STDEV(C131:E131)</f>
        <v>0.051592683967559456</v>
      </c>
      <c r="I131">
        <f>(B131*B4+C131*C4+D131*D4+E131*E4+F131*F4)/SUM(B4:F4)</f>
        <v>-0.0037330683717851647</v>
      </c>
    </row>
    <row r="132" spans="1:9" ht="12.75">
      <c r="A132" t="s">
        <v>90</v>
      </c>
      <c r="B132">
        <f>B92*10000/B62</f>
        <v>0.04263220119206618</v>
      </c>
      <c r="C132">
        <f>C92*10000/C62</f>
        <v>0.0483361035155625</v>
      </c>
      <c r="D132">
        <f>D92*10000/D62</f>
        <v>0.03271864073853557</v>
      </c>
      <c r="E132">
        <f>E92*10000/E62</f>
        <v>0.0382669174007917</v>
      </c>
      <c r="F132">
        <f>F92*10000/F62</f>
        <v>0.015069295198355174</v>
      </c>
      <c r="G132">
        <f>AVERAGE(C132:E132)</f>
        <v>0.03977388721829659</v>
      </c>
      <c r="H132">
        <f>STDEV(C132:E132)</f>
        <v>0.007917038866969681</v>
      </c>
      <c r="I132">
        <f>(B132*B4+C132*C4+D132*D4+E132*E4+F132*F4)/SUM(B4:F4)</f>
        <v>0.03689850273958439</v>
      </c>
    </row>
    <row r="133" spans="1:9" ht="12.75">
      <c r="A133" t="s">
        <v>91</v>
      </c>
      <c r="B133">
        <f>B93*10000/B62</f>
        <v>0.1215057313240256</v>
      </c>
      <c r="C133">
        <f>C93*10000/C62</f>
        <v>0.11345323967871576</v>
      </c>
      <c r="D133">
        <f>D93*10000/D62</f>
        <v>0.12859184952780672</v>
      </c>
      <c r="E133">
        <f>E93*10000/E62</f>
        <v>0.11367651015489201</v>
      </c>
      <c r="F133">
        <f>F93*10000/F62</f>
        <v>0.07819933337169244</v>
      </c>
      <c r="G133">
        <f>AVERAGE(C133:E133)</f>
        <v>0.11857386645380484</v>
      </c>
      <c r="H133">
        <f>STDEV(C133:E133)</f>
        <v>0.00867654603397138</v>
      </c>
      <c r="I133">
        <f>(B133*B4+C133*C4+D133*D4+E133*E4+F133*F4)/SUM(B4:F4)</f>
        <v>0.11361938475527604</v>
      </c>
    </row>
    <row r="134" spans="1:9" ht="12.75">
      <c r="A134" t="s">
        <v>92</v>
      </c>
      <c r="B134">
        <f>B94*10000/B62</f>
        <v>-0.009534065850439635</v>
      </c>
      <c r="C134">
        <f>C94*10000/C62</f>
        <v>-0.00784732825026138</v>
      </c>
      <c r="D134">
        <f>D94*10000/D62</f>
        <v>-0.005542042095975567</v>
      </c>
      <c r="E134">
        <f>E94*10000/E62</f>
        <v>-0.008756125547460036</v>
      </c>
      <c r="F134">
        <f>F94*10000/F62</f>
        <v>-0.020249616986828683</v>
      </c>
      <c r="G134">
        <f>AVERAGE(C134:E134)</f>
        <v>-0.007381831964565661</v>
      </c>
      <c r="H134">
        <f>STDEV(C134:E134)</f>
        <v>0.001656833788366829</v>
      </c>
      <c r="I134">
        <f>(B134*B4+C134*C4+D134*D4+E134*E4+F134*F4)/SUM(B4:F4)</f>
        <v>-0.009408755813362564</v>
      </c>
    </row>
    <row r="135" spans="1:9" ht="12.75">
      <c r="A135" t="s">
        <v>93</v>
      </c>
      <c r="B135">
        <f>B95*10000/B62</f>
        <v>-0.004367320499414136</v>
      </c>
      <c r="C135">
        <f>C95*10000/C62</f>
        <v>-0.006946160688712257</v>
      </c>
      <c r="D135">
        <f>D95*10000/D62</f>
        <v>-0.00241156786894003</v>
      </c>
      <c r="E135">
        <f>E95*10000/E62</f>
        <v>-0.00023479271134160717</v>
      </c>
      <c r="F135">
        <f>F95*10000/F62</f>
        <v>-0.00031983322942422365</v>
      </c>
      <c r="G135">
        <f>AVERAGE(C135:E135)</f>
        <v>-0.0031975070896646317</v>
      </c>
      <c r="H135">
        <f>STDEV(C135:E135)</f>
        <v>0.0034240167020509623</v>
      </c>
      <c r="I135">
        <f>(B135*B4+C135*C4+D135*D4+E135*E4+F135*F4)/SUM(B4:F4)</f>
        <v>-0.002984046194935487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2004-10-28T14:05:31Z</cp:lastPrinted>
  <dcterms:created xsi:type="dcterms:W3CDTF">2004-10-28T14:05:31Z</dcterms:created>
  <dcterms:modified xsi:type="dcterms:W3CDTF">2004-10-28T16:17:05Z</dcterms:modified>
  <cp:category/>
  <cp:version/>
  <cp:contentType/>
  <cp:contentStatus/>
</cp:coreProperties>
</file>