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<sst xmlns="http://schemas.openxmlformats.org/spreadsheetml/2006/main" count="202" uniqueCount="97">
  <si>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28/10/2004       08:08:08</t>
  </si>
  <si>
    <t>LISSNER</t>
  </si>
  <si>
    <t>HCMQAP372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</si>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</sst>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5935114"/>
        <c:axId val="33653979"/>
      </c:lineChart>
      <c:catAx>
        <c:axId val="559351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53979"/>
        <c:crosses val="autoZero"/>
        <c:auto val="1"/>
        <c:lblOffset val="100"/>
        <c:noMultiLvlLbl val="0"/>
      </c:catAx>
      <c:valAx>
        <c:axId val="33653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351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-0.003747</v>
      </c>
      <c r="D4" s="13">
        <v>-0.003745</v>
      </c>
      <c r="E4" s="13">
        <v>-0.003747</v>
      </c>
      <c r="F4" s="24">
        <v>-0.002077</v>
      </c>
      <c r="G4" s="34">
        <v>-0.011681</v>
      </c>
    </row>
    <row r="5" spans="1:7" ht="12.75" thickBot="1">
      <c r="A5" s="44" t="s">
        <v>13</v>
      </c>
      <c r="B5" s="45">
        <v>-1.783688</v>
      </c>
      <c r="C5" s="46">
        <v>-1.283052</v>
      </c>
      <c r="D5" s="46">
        <v>-0.114583</v>
      </c>
      <c r="E5" s="46">
        <v>0.920079</v>
      </c>
      <c r="F5" s="47">
        <v>2.839818</v>
      </c>
      <c r="G5" s="48">
        <v>9.744623</v>
      </c>
    </row>
    <row r="6" spans="1:7" ht="12.75" thickTop="1">
      <c r="A6" s="6" t="s">
        <v>14</v>
      </c>
      <c r="B6" s="39">
        <v>11.77041</v>
      </c>
      <c r="C6" s="40">
        <v>108.438</v>
      </c>
      <c r="D6" s="40">
        <v>-24.52451</v>
      </c>
      <c r="E6" s="40">
        <v>35.18257</v>
      </c>
      <c r="F6" s="41">
        <v>-227.7137</v>
      </c>
      <c r="G6" s="42">
        <v>-0.0001744365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2.413204</v>
      </c>
      <c r="C8" s="14">
        <v>0.8754098</v>
      </c>
      <c r="D8" s="14">
        <v>2.256836</v>
      </c>
      <c r="E8" s="14">
        <v>1.254734</v>
      </c>
      <c r="F8" s="25">
        <v>-0.9225959</v>
      </c>
      <c r="G8" s="35">
        <v>1.282257</v>
      </c>
    </row>
    <row r="9" spans="1:7" ht="12">
      <c r="A9" s="20" t="s">
        <v>17</v>
      </c>
      <c r="B9" s="29">
        <v>0.1591599</v>
      </c>
      <c r="C9" s="14">
        <v>0.594374</v>
      </c>
      <c r="D9" s="14">
        <v>0.6547822</v>
      </c>
      <c r="E9" s="14">
        <v>0.7038131</v>
      </c>
      <c r="F9" s="25">
        <v>-0.5650709</v>
      </c>
      <c r="G9" s="35">
        <v>0.4175321</v>
      </c>
    </row>
    <row r="10" spans="1:7" ht="12">
      <c r="A10" s="20" t="s">
        <v>18</v>
      </c>
      <c r="B10" s="29">
        <v>0.5524269</v>
      </c>
      <c r="C10" s="14">
        <v>-0.01067772</v>
      </c>
      <c r="D10" s="14">
        <v>-0.565997</v>
      </c>
      <c r="E10" s="14">
        <v>-0.5345082</v>
      </c>
      <c r="F10" s="25">
        <v>-2.247322</v>
      </c>
      <c r="G10" s="35">
        <v>-0.4867203</v>
      </c>
    </row>
    <row r="11" spans="1:7" ht="12">
      <c r="A11" s="21" t="s">
        <v>19</v>
      </c>
      <c r="B11" s="31">
        <v>4.256647</v>
      </c>
      <c r="C11" s="16">
        <v>2.81863</v>
      </c>
      <c r="D11" s="16">
        <v>3.3174</v>
      </c>
      <c r="E11" s="16">
        <v>2.14169</v>
      </c>
      <c r="F11" s="27">
        <v>14.51506</v>
      </c>
      <c r="G11" s="37">
        <v>4.543804</v>
      </c>
    </row>
    <row r="12" spans="1:7" ht="12">
      <c r="A12" s="20" t="s">
        <v>20</v>
      </c>
      <c r="B12" s="29">
        <v>-0.06571919</v>
      </c>
      <c r="C12" s="14">
        <v>-0.299445</v>
      </c>
      <c r="D12" s="14">
        <v>0.2923719</v>
      </c>
      <c r="E12" s="14">
        <v>-0.2148134</v>
      </c>
      <c r="F12" s="25">
        <v>-0.2833797</v>
      </c>
      <c r="G12" s="35">
        <v>-0.1007202</v>
      </c>
    </row>
    <row r="13" spans="1:7" ht="12">
      <c r="A13" s="20" t="s">
        <v>21</v>
      </c>
      <c r="B13" s="29">
        <v>-0.008724433</v>
      </c>
      <c r="C13" s="14">
        <v>0.148823</v>
      </c>
      <c r="D13" s="14">
        <v>-0.01356171</v>
      </c>
      <c r="E13" s="14">
        <v>0.1103682</v>
      </c>
      <c r="F13" s="25">
        <v>0.1332315</v>
      </c>
      <c r="G13" s="35">
        <v>0.07560116</v>
      </c>
    </row>
    <row r="14" spans="1:7" ht="12">
      <c r="A14" s="20" t="s">
        <v>22</v>
      </c>
      <c r="B14" s="29">
        <v>-0.03539104</v>
      </c>
      <c r="C14" s="14">
        <v>-0.04658107</v>
      </c>
      <c r="D14" s="14">
        <v>-0.03277665</v>
      </c>
      <c r="E14" s="14">
        <v>-0.0009548308</v>
      </c>
      <c r="F14" s="25">
        <v>0.1883583</v>
      </c>
      <c r="G14" s="35">
        <v>0.000661927</v>
      </c>
    </row>
    <row r="15" spans="1:7" ht="12">
      <c r="A15" s="21" t="s">
        <v>23</v>
      </c>
      <c r="B15" s="31">
        <v>-0.2733943</v>
      </c>
      <c r="C15" s="16">
        <v>-0.1255708</v>
      </c>
      <c r="D15" s="16">
        <v>-0.01972817</v>
      </c>
      <c r="E15" s="16">
        <v>-0.1422784</v>
      </c>
      <c r="F15" s="27">
        <v>-0.3295262</v>
      </c>
      <c r="G15" s="37">
        <v>-0.1527786</v>
      </c>
    </row>
    <row r="16" spans="1:7" ht="12">
      <c r="A16" s="20" t="s">
        <v>24</v>
      </c>
      <c r="B16" s="29">
        <v>-0.02686425</v>
      </c>
      <c r="C16" s="14">
        <v>-0.0470998</v>
      </c>
      <c r="D16" s="14">
        <v>-0.00480286</v>
      </c>
      <c r="E16" s="14">
        <v>-0.04839416</v>
      </c>
      <c r="F16" s="25">
        <v>-0.02635032</v>
      </c>
      <c r="G16" s="35">
        <v>-0.03153736</v>
      </c>
    </row>
    <row r="17" spans="1:7" ht="12">
      <c r="A17" s="20" t="s">
        <v>25</v>
      </c>
      <c r="B17" s="29">
        <v>-0.03593733</v>
      </c>
      <c r="C17" s="14">
        <v>-0.03290351</v>
      </c>
      <c r="D17" s="14">
        <v>-0.04817375</v>
      </c>
      <c r="E17" s="14">
        <v>-0.04068719</v>
      </c>
      <c r="F17" s="25">
        <v>-0.03446247</v>
      </c>
      <c r="G17" s="35">
        <v>-0.039092</v>
      </c>
    </row>
    <row r="18" spans="1:7" ht="12">
      <c r="A18" s="20" t="s">
        <v>26</v>
      </c>
      <c r="B18" s="29">
        <v>0.02177304</v>
      </c>
      <c r="C18" s="14">
        <v>0.009465816</v>
      </c>
      <c r="D18" s="14">
        <v>0.03214324</v>
      </c>
      <c r="E18" s="14">
        <v>0.02556679</v>
      </c>
      <c r="F18" s="25">
        <v>0.04728014</v>
      </c>
      <c r="G18" s="35">
        <v>0.02562644</v>
      </c>
    </row>
    <row r="19" spans="1:7" ht="12">
      <c r="A19" s="21" t="s">
        <v>27</v>
      </c>
      <c r="B19" s="31">
        <v>-0.2054078</v>
      </c>
      <c r="C19" s="16">
        <v>-0.1960874</v>
      </c>
      <c r="D19" s="16">
        <v>-0.2047623</v>
      </c>
      <c r="E19" s="16">
        <v>-0.1892603</v>
      </c>
      <c r="F19" s="27">
        <v>-0.1392422</v>
      </c>
      <c r="G19" s="37">
        <v>-0.1903049</v>
      </c>
    </row>
    <row r="20" spans="1:7" ht="12.75" thickBot="1">
      <c r="A20" s="44" t="s">
        <v>28</v>
      </c>
      <c r="B20" s="45">
        <v>0.001002471</v>
      </c>
      <c r="C20" s="46">
        <v>0.001242827</v>
      </c>
      <c r="D20" s="46">
        <v>0.0009537976</v>
      </c>
      <c r="E20" s="46">
        <v>0.000250731</v>
      </c>
      <c r="F20" s="47">
        <v>-0.004187521</v>
      </c>
      <c r="G20" s="48">
        <v>0.0001755917</v>
      </c>
    </row>
    <row r="21" spans="1:7" ht="12.75" thickTop="1">
      <c r="A21" s="6" t="s">
        <v>29</v>
      </c>
      <c r="B21" s="39">
        <v>-36.62038</v>
      </c>
      <c r="C21" s="40">
        <v>35.53349</v>
      </c>
      <c r="D21" s="40">
        <v>-14.91512</v>
      </c>
      <c r="E21" s="40">
        <v>30.37078</v>
      </c>
      <c r="F21" s="41">
        <v>-52.0432</v>
      </c>
      <c r="G21" s="43">
        <v>0.01510222</v>
      </c>
    </row>
    <row r="22" spans="1:7" ht="12">
      <c r="A22" s="20" t="s">
        <v>30</v>
      </c>
      <c r="B22" s="29">
        <v>-35.6739</v>
      </c>
      <c r="C22" s="14">
        <v>-25.66109</v>
      </c>
      <c r="D22" s="14">
        <v>-2.291669</v>
      </c>
      <c r="E22" s="14">
        <v>18.40161</v>
      </c>
      <c r="F22" s="25">
        <v>56.79698</v>
      </c>
      <c r="G22" s="36">
        <v>0</v>
      </c>
    </row>
    <row r="23" spans="1:7" ht="12">
      <c r="A23" s="20" t="s">
        <v>31</v>
      </c>
      <c r="B23" s="29">
        <v>1.647132</v>
      </c>
      <c r="C23" s="14">
        <v>-1.019462</v>
      </c>
      <c r="D23" s="14">
        <v>-0.6596479</v>
      </c>
      <c r="E23" s="14">
        <v>-1.057776</v>
      </c>
      <c r="F23" s="25">
        <v>5.299145</v>
      </c>
      <c r="G23" s="35">
        <v>0.2871872</v>
      </c>
    </row>
    <row r="24" spans="1:7" ht="12">
      <c r="A24" s="20" t="s">
        <v>32</v>
      </c>
      <c r="B24" s="29">
        <v>2.46031</v>
      </c>
      <c r="C24" s="14">
        <v>1.813221</v>
      </c>
      <c r="D24" s="14">
        <v>2.829724</v>
      </c>
      <c r="E24" s="14">
        <v>2.223775</v>
      </c>
      <c r="F24" s="25">
        <v>0.1971798</v>
      </c>
      <c r="G24" s="35">
        <v>2.034836</v>
      </c>
    </row>
    <row r="25" spans="1:7" ht="12">
      <c r="A25" s="20" t="s">
        <v>33</v>
      </c>
      <c r="B25" s="29">
        <v>1.029741</v>
      </c>
      <c r="C25" s="14">
        <v>-0.1522343</v>
      </c>
      <c r="D25" s="14">
        <v>-0.4712936</v>
      </c>
      <c r="E25" s="14">
        <v>-0.5140476</v>
      </c>
      <c r="F25" s="25">
        <v>-2.06702</v>
      </c>
      <c r="G25" s="35">
        <v>-0.3997548</v>
      </c>
    </row>
    <row r="26" spans="1:7" ht="12">
      <c r="A26" s="21" t="s">
        <v>34</v>
      </c>
      <c r="B26" s="31">
        <v>0.645767</v>
      </c>
      <c r="C26" s="16">
        <v>0.193022</v>
      </c>
      <c r="D26" s="16">
        <v>0.0857503</v>
      </c>
      <c r="E26" s="16">
        <v>0.4698446</v>
      </c>
      <c r="F26" s="27">
        <v>1.913102</v>
      </c>
      <c r="G26" s="37">
        <v>0.5287168</v>
      </c>
    </row>
    <row r="27" spans="1:7" ht="12">
      <c r="A27" s="20" t="s">
        <v>35</v>
      </c>
      <c r="B27" s="29">
        <v>0.6790535</v>
      </c>
      <c r="C27" s="14">
        <v>0.05478612</v>
      </c>
      <c r="D27" s="14">
        <v>0.03189012</v>
      </c>
      <c r="E27" s="14">
        <v>0.06457826</v>
      </c>
      <c r="F27" s="25">
        <v>0.6393631</v>
      </c>
      <c r="G27" s="35">
        <v>0.2201651</v>
      </c>
    </row>
    <row r="28" spans="1:7" ht="12">
      <c r="A28" s="20" t="s">
        <v>36</v>
      </c>
      <c r="B28" s="29">
        <v>0.2873211</v>
      </c>
      <c r="C28" s="14">
        <v>0.4501878</v>
      </c>
      <c r="D28" s="14">
        <v>0.3424041</v>
      </c>
      <c r="E28" s="14">
        <v>0.3938688</v>
      </c>
      <c r="F28" s="25">
        <v>0.2442644</v>
      </c>
      <c r="G28" s="35">
        <v>0.3596318</v>
      </c>
    </row>
    <row r="29" spans="1:7" ht="12">
      <c r="A29" s="20" t="s">
        <v>37</v>
      </c>
      <c r="B29" s="29">
        <v>0.1464278</v>
      </c>
      <c r="C29" s="14">
        <v>-0.02116752</v>
      </c>
      <c r="D29" s="14">
        <v>0.02698383</v>
      </c>
      <c r="E29" s="14">
        <v>-0.02675995</v>
      </c>
      <c r="F29" s="25">
        <v>-0.07312858</v>
      </c>
      <c r="G29" s="35">
        <v>0.006456643</v>
      </c>
    </row>
    <row r="30" spans="1:7" ht="12">
      <c r="A30" s="21" t="s">
        <v>38</v>
      </c>
      <c r="B30" s="31">
        <v>0.1875456</v>
      </c>
      <c r="C30" s="16">
        <v>0.07758034</v>
      </c>
      <c r="D30" s="16">
        <v>0.03483109</v>
      </c>
      <c r="E30" s="16">
        <v>0.01640917</v>
      </c>
      <c r="F30" s="27">
        <v>0.3350114</v>
      </c>
      <c r="G30" s="37">
        <v>0.1028715</v>
      </c>
    </row>
    <row r="31" spans="1:7" ht="12">
      <c r="A31" s="20" t="s">
        <v>39</v>
      </c>
      <c r="B31" s="29">
        <v>0.03806824</v>
      </c>
      <c r="C31" s="14">
        <v>0.01457553</v>
      </c>
      <c r="D31" s="14">
        <v>0.009600934</v>
      </c>
      <c r="E31" s="14">
        <v>-0.007139062</v>
      </c>
      <c r="F31" s="25">
        <v>0.06397161</v>
      </c>
      <c r="G31" s="35">
        <v>0.01815181</v>
      </c>
    </row>
    <row r="32" spans="1:7" ht="12">
      <c r="A32" s="20" t="s">
        <v>40</v>
      </c>
      <c r="B32" s="29">
        <v>0.06374451</v>
      </c>
      <c r="C32" s="14">
        <v>0.09082343</v>
      </c>
      <c r="D32" s="14">
        <v>0.05424456</v>
      </c>
      <c r="E32" s="14">
        <v>0.06302266</v>
      </c>
      <c r="F32" s="25">
        <v>0.03518793</v>
      </c>
      <c r="G32" s="35">
        <v>0.06399539</v>
      </c>
    </row>
    <row r="33" spans="1:7" ht="12">
      <c r="A33" s="20" t="s">
        <v>41</v>
      </c>
      <c r="B33" s="29">
        <v>0.1369754</v>
      </c>
      <c r="C33" s="14">
        <v>0.1001337</v>
      </c>
      <c r="D33" s="14">
        <v>0.116786</v>
      </c>
      <c r="E33" s="14">
        <v>0.09640004</v>
      </c>
      <c r="F33" s="25">
        <v>0.09912727</v>
      </c>
      <c r="G33" s="35">
        <v>0.1084496</v>
      </c>
    </row>
    <row r="34" spans="1:7" ht="12">
      <c r="A34" s="21" t="s">
        <v>42</v>
      </c>
      <c r="B34" s="31">
        <v>0.004411676</v>
      </c>
      <c r="C34" s="16">
        <v>-0.0007623226</v>
      </c>
      <c r="D34" s="16">
        <v>-0.005752521</v>
      </c>
      <c r="E34" s="16">
        <v>-0.009957951</v>
      </c>
      <c r="F34" s="27">
        <v>-0.029056</v>
      </c>
      <c r="G34" s="37">
        <v>-0.00718268</v>
      </c>
    </row>
    <row r="35" spans="1:7" ht="12.75" thickBot="1">
      <c r="A35" s="22" t="s">
        <v>43</v>
      </c>
      <c r="B35" s="32">
        <v>-0.002839096</v>
      </c>
      <c r="C35" s="17">
        <v>-0.0009221922</v>
      </c>
      <c r="D35" s="17">
        <v>-0.004808347</v>
      </c>
      <c r="E35" s="17">
        <v>-0.003478625</v>
      </c>
      <c r="F35" s="28">
        <v>0.0006199958</v>
      </c>
      <c r="G35" s="38">
        <v>-0.002544176</v>
      </c>
    </row>
    <row r="36" spans="1:7" ht="12">
      <c r="A36" s="4" t="s">
        <v>44</v>
      </c>
      <c r="B36" s="3">
        <v>22.13135</v>
      </c>
      <c r="C36" s="3">
        <v>22.12524</v>
      </c>
      <c r="D36" s="3">
        <v>22.13135</v>
      </c>
      <c r="E36" s="3">
        <v>22.12524</v>
      </c>
      <c r="F36" s="3">
        <v>22.13135</v>
      </c>
      <c r="G36" s="3"/>
    </row>
    <row r="37" spans="1:6" ht="12">
      <c r="A37" s="4" t="s">
        <v>45</v>
      </c>
      <c r="B37" s="2">
        <v>0.2329509</v>
      </c>
      <c r="C37" s="2">
        <v>0.1637777</v>
      </c>
      <c r="D37" s="2">
        <v>0.1312256</v>
      </c>
      <c r="E37" s="2">
        <v>0.09918213</v>
      </c>
      <c r="F37" s="2">
        <v>0.07985433</v>
      </c>
    </row>
    <row r="38" spans="1:7" ht="12">
      <c r="A38" s="4" t="s">
        <v>52</v>
      </c>
      <c r="B38" s="2">
        <v>-2.023153E-05</v>
      </c>
      <c r="C38" s="2">
        <v>-0.0001841884</v>
      </c>
      <c r="D38" s="2">
        <v>4.168586E-05</v>
      </c>
      <c r="E38" s="2">
        <v>-5.990518E-05</v>
      </c>
      <c r="F38" s="2">
        <v>0.0003876032</v>
      </c>
      <c r="G38" s="2">
        <v>0.0002238315</v>
      </c>
    </row>
    <row r="39" spans="1:7" ht="12.75" thickBot="1">
      <c r="A39" s="4" t="s">
        <v>53</v>
      </c>
      <c r="B39" s="2">
        <v>6.218247E-05</v>
      </c>
      <c r="C39" s="2">
        <v>-6.087957E-05</v>
      </c>
      <c r="D39" s="2">
        <v>2.536526E-05</v>
      </c>
      <c r="E39" s="2">
        <v>-5.152009E-05</v>
      </c>
      <c r="F39" s="2">
        <v>8.627197E-05</v>
      </c>
      <c r="G39" s="2">
        <v>0.001062665</v>
      </c>
    </row>
    <row r="40" spans="2:5" ht="12.75" thickBot="1">
      <c r="B40" s="7" t="s">
        <v>46</v>
      </c>
      <c r="C40" s="8">
        <v>-0.003747</v>
      </c>
      <c r="D40" s="18" t="s">
        <v>47</v>
      </c>
      <c r="E40" s="9">
        <v>3.117859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0.003747</v>
      </c>
      <c r="D4">
        <v>0.003745</v>
      </c>
      <c r="E4">
        <v>0.003747</v>
      </c>
      <c r="F4">
        <v>0.002077</v>
      </c>
      <c r="G4">
        <v>0.011681</v>
      </c>
    </row>
    <row r="5" spans="1:7" ht="12.75">
      <c r="A5" t="s">
        <v>13</v>
      </c>
      <c r="B5">
        <v>-1.783688</v>
      </c>
      <c r="C5">
        <v>-1.283052</v>
      </c>
      <c r="D5">
        <v>-0.114583</v>
      </c>
      <c r="E5">
        <v>0.920079</v>
      </c>
      <c r="F5">
        <v>2.839818</v>
      </c>
      <c r="G5">
        <v>9.744623</v>
      </c>
    </row>
    <row r="6" spans="1:7" ht="12.75">
      <c r="A6" t="s">
        <v>14</v>
      </c>
      <c r="B6" s="49">
        <v>11.77041</v>
      </c>
      <c r="C6" s="49">
        <v>108.438</v>
      </c>
      <c r="D6" s="49">
        <v>-24.52451</v>
      </c>
      <c r="E6" s="49">
        <v>35.18257</v>
      </c>
      <c r="F6" s="49">
        <v>-227.7137</v>
      </c>
      <c r="G6" s="49">
        <v>-0.0001744365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2.413204</v>
      </c>
      <c r="C8" s="49">
        <v>0.8754098</v>
      </c>
      <c r="D8" s="49">
        <v>2.256836</v>
      </c>
      <c r="E8" s="49">
        <v>1.254734</v>
      </c>
      <c r="F8" s="49">
        <v>-0.9225959</v>
      </c>
      <c r="G8" s="49">
        <v>1.282257</v>
      </c>
    </row>
    <row r="9" spans="1:7" ht="12.75">
      <c r="A9" t="s">
        <v>17</v>
      </c>
      <c r="B9" s="49">
        <v>0.1591599</v>
      </c>
      <c r="C9" s="49">
        <v>0.594374</v>
      </c>
      <c r="D9" s="49">
        <v>0.6547822</v>
      </c>
      <c r="E9" s="49">
        <v>0.7038131</v>
      </c>
      <c r="F9" s="49">
        <v>-0.5650709</v>
      </c>
      <c r="G9" s="49">
        <v>0.4175321</v>
      </c>
    </row>
    <row r="10" spans="1:7" ht="12.75">
      <c r="A10" t="s">
        <v>18</v>
      </c>
      <c r="B10" s="49">
        <v>0.5524269</v>
      </c>
      <c r="C10" s="49">
        <v>-0.01067772</v>
      </c>
      <c r="D10" s="49">
        <v>-0.565997</v>
      </c>
      <c r="E10" s="49">
        <v>-0.5345082</v>
      </c>
      <c r="F10" s="49">
        <v>-2.247322</v>
      </c>
      <c r="G10" s="49">
        <v>-0.4867203</v>
      </c>
    </row>
    <row r="11" spans="1:7" ht="12.75">
      <c r="A11" t="s">
        <v>19</v>
      </c>
      <c r="B11" s="49">
        <v>4.256647</v>
      </c>
      <c r="C11" s="49">
        <v>2.81863</v>
      </c>
      <c r="D11" s="49">
        <v>3.3174</v>
      </c>
      <c r="E11" s="49">
        <v>2.14169</v>
      </c>
      <c r="F11" s="49">
        <v>14.51506</v>
      </c>
      <c r="G11" s="49">
        <v>4.543804</v>
      </c>
    </row>
    <row r="12" spans="1:7" ht="12.75">
      <c r="A12" t="s">
        <v>20</v>
      </c>
      <c r="B12" s="49">
        <v>-0.06571919</v>
      </c>
      <c r="C12" s="49">
        <v>-0.299445</v>
      </c>
      <c r="D12" s="49">
        <v>0.2923719</v>
      </c>
      <c r="E12" s="49">
        <v>-0.2148134</v>
      </c>
      <c r="F12" s="49">
        <v>-0.2833797</v>
      </c>
      <c r="G12" s="49">
        <v>-0.1007202</v>
      </c>
    </row>
    <row r="13" spans="1:7" ht="12.75">
      <c r="A13" t="s">
        <v>21</v>
      </c>
      <c r="B13" s="49">
        <v>-0.008724433</v>
      </c>
      <c r="C13" s="49">
        <v>0.148823</v>
      </c>
      <c r="D13" s="49">
        <v>-0.01356171</v>
      </c>
      <c r="E13" s="49">
        <v>0.1103682</v>
      </c>
      <c r="F13" s="49">
        <v>0.1332315</v>
      </c>
      <c r="G13" s="49">
        <v>0.07560116</v>
      </c>
    </row>
    <row r="14" spans="1:7" ht="12.75">
      <c r="A14" t="s">
        <v>22</v>
      </c>
      <c r="B14" s="49">
        <v>-0.03539104</v>
      </c>
      <c r="C14" s="49">
        <v>-0.04658107</v>
      </c>
      <c r="D14" s="49">
        <v>-0.03277665</v>
      </c>
      <c r="E14" s="49">
        <v>-0.0009548308</v>
      </c>
      <c r="F14" s="49">
        <v>0.1883583</v>
      </c>
      <c r="G14" s="49">
        <v>0.000661927</v>
      </c>
    </row>
    <row r="15" spans="1:7" ht="12.75">
      <c r="A15" t="s">
        <v>23</v>
      </c>
      <c r="B15" s="49">
        <v>-0.2733943</v>
      </c>
      <c r="C15" s="49">
        <v>-0.1255708</v>
      </c>
      <c r="D15" s="49">
        <v>-0.01972817</v>
      </c>
      <c r="E15" s="49">
        <v>-0.1422784</v>
      </c>
      <c r="F15" s="49">
        <v>-0.3295262</v>
      </c>
      <c r="G15" s="49">
        <v>-0.1527786</v>
      </c>
    </row>
    <row r="16" spans="1:7" ht="12.75">
      <c r="A16" t="s">
        <v>24</v>
      </c>
      <c r="B16" s="49">
        <v>-0.02686425</v>
      </c>
      <c r="C16" s="49">
        <v>-0.0470998</v>
      </c>
      <c r="D16" s="49">
        <v>-0.00480286</v>
      </c>
      <c r="E16" s="49">
        <v>-0.04839416</v>
      </c>
      <c r="F16" s="49">
        <v>-0.02635032</v>
      </c>
      <c r="G16" s="49">
        <v>-0.03153736</v>
      </c>
    </row>
    <row r="17" spans="1:7" ht="12.75">
      <c r="A17" t="s">
        <v>25</v>
      </c>
      <c r="B17" s="49">
        <v>-0.03593733</v>
      </c>
      <c r="C17" s="49">
        <v>-0.03290351</v>
      </c>
      <c r="D17" s="49">
        <v>-0.04817375</v>
      </c>
      <c r="E17" s="49">
        <v>-0.04068719</v>
      </c>
      <c r="F17" s="49">
        <v>-0.03446247</v>
      </c>
      <c r="G17" s="49">
        <v>-0.039092</v>
      </c>
    </row>
    <row r="18" spans="1:7" ht="12.75">
      <c r="A18" t="s">
        <v>26</v>
      </c>
      <c r="B18" s="49">
        <v>0.02177304</v>
      </c>
      <c r="C18" s="49">
        <v>0.009465816</v>
      </c>
      <c r="D18" s="49">
        <v>0.03214324</v>
      </c>
      <c r="E18" s="49">
        <v>0.02556679</v>
      </c>
      <c r="F18" s="49">
        <v>0.04728014</v>
      </c>
      <c r="G18" s="49">
        <v>0.02562644</v>
      </c>
    </row>
    <row r="19" spans="1:7" ht="12.75">
      <c r="A19" t="s">
        <v>27</v>
      </c>
      <c r="B19" s="49">
        <v>-0.2054078</v>
      </c>
      <c r="C19" s="49">
        <v>-0.1960874</v>
      </c>
      <c r="D19" s="49">
        <v>-0.2047623</v>
      </c>
      <c r="E19" s="49">
        <v>-0.1892603</v>
      </c>
      <c r="F19" s="49">
        <v>-0.1392422</v>
      </c>
      <c r="G19" s="49">
        <v>-0.1903049</v>
      </c>
    </row>
    <row r="20" spans="1:7" ht="12.75">
      <c r="A20" t="s">
        <v>28</v>
      </c>
      <c r="B20" s="49">
        <v>0.001002471</v>
      </c>
      <c r="C20" s="49">
        <v>0.001242827</v>
      </c>
      <c r="D20" s="49">
        <v>0.0009537976</v>
      </c>
      <c r="E20" s="49">
        <v>0.000250731</v>
      </c>
      <c r="F20" s="49">
        <v>-0.004187521</v>
      </c>
      <c r="G20" s="49">
        <v>0.0001755917</v>
      </c>
    </row>
    <row r="21" spans="1:7" ht="12.75">
      <c r="A21" t="s">
        <v>29</v>
      </c>
      <c r="B21" s="49">
        <v>-36.62038</v>
      </c>
      <c r="C21" s="49">
        <v>35.53349</v>
      </c>
      <c r="D21" s="49">
        <v>-14.91512</v>
      </c>
      <c r="E21" s="49">
        <v>30.37078</v>
      </c>
      <c r="F21" s="49">
        <v>-52.0432</v>
      </c>
      <c r="G21" s="49">
        <v>0.01510222</v>
      </c>
    </row>
    <row r="22" spans="1:7" ht="12.75">
      <c r="A22" t="s">
        <v>30</v>
      </c>
      <c r="B22" s="49">
        <v>-35.6739</v>
      </c>
      <c r="C22" s="49">
        <v>-25.66109</v>
      </c>
      <c r="D22" s="49">
        <v>-2.291669</v>
      </c>
      <c r="E22" s="49">
        <v>18.40161</v>
      </c>
      <c r="F22" s="49">
        <v>56.79698</v>
      </c>
      <c r="G22" s="49">
        <v>0</v>
      </c>
    </row>
    <row r="23" spans="1:7" ht="12.75">
      <c r="A23" t="s">
        <v>31</v>
      </c>
      <c r="B23" s="49">
        <v>1.647132</v>
      </c>
      <c r="C23" s="49">
        <v>-1.019462</v>
      </c>
      <c r="D23" s="49">
        <v>-0.6596479</v>
      </c>
      <c r="E23" s="49">
        <v>-1.057776</v>
      </c>
      <c r="F23" s="49">
        <v>5.299145</v>
      </c>
      <c r="G23" s="49">
        <v>0.2871872</v>
      </c>
    </row>
    <row r="24" spans="1:7" ht="12.75">
      <c r="A24" t="s">
        <v>32</v>
      </c>
      <c r="B24" s="49">
        <v>2.46031</v>
      </c>
      <c r="C24" s="49">
        <v>1.813221</v>
      </c>
      <c r="D24" s="49">
        <v>2.829724</v>
      </c>
      <c r="E24" s="49">
        <v>2.223775</v>
      </c>
      <c r="F24" s="49">
        <v>0.1971798</v>
      </c>
      <c r="G24" s="49">
        <v>2.034836</v>
      </c>
    </row>
    <row r="25" spans="1:7" ht="12.75">
      <c r="A25" t="s">
        <v>33</v>
      </c>
      <c r="B25" s="49">
        <v>1.029741</v>
      </c>
      <c r="C25" s="49">
        <v>-0.1522343</v>
      </c>
      <c r="D25" s="49">
        <v>-0.4712936</v>
      </c>
      <c r="E25" s="49">
        <v>-0.5140476</v>
      </c>
      <c r="F25" s="49">
        <v>-2.06702</v>
      </c>
      <c r="G25" s="49">
        <v>-0.3997548</v>
      </c>
    </row>
    <row r="26" spans="1:7" ht="12.75">
      <c r="A26" t="s">
        <v>34</v>
      </c>
      <c r="B26" s="49">
        <v>0.645767</v>
      </c>
      <c r="C26" s="49">
        <v>0.193022</v>
      </c>
      <c r="D26" s="49">
        <v>0.0857503</v>
      </c>
      <c r="E26" s="49">
        <v>0.4698446</v>
      </c>
      <c r="F26" s="49">
        <v>1.913102</v>
      </c>
      <c r="G26" s="49">
        <v>0.5287168</v>
      </c>
    </row>
    <row r="27" spans="1:7" ht="12.75">
      <c r="A27" t="s">
        <v>35</v>
      </c>
      <c r="B27" s="49">
        <v>0.6790535</v>
      </c>
      <c r="C27" s="49">
        <v>0.05478612</v>
      </c>
      <c r="D27" s="49">
        <v>0.03189012</v>
      </c>
      <c r="E27" s="49">
        <v>0.06457826</v>
      </c>
      <c r="F27" s="49">
        <v>0.6393631</v>
      </c>
      <c r="G27" s="49">
        <v>0.2201651</v>
      </c>
    </row>
    <row r="28" spans="1:7" ht="12.75">
      <c r="A28" t="s">
        <v>36</v>
      </c>
      <c r="B28" s="49">
        <v>0.2873211</v>
      </c>
      <c r="C28" s="49">
        <v>0.4501878</v>
      </c>
      <c r="D28" s="49">
        <v>0.3424041</v>
      </c>
      <c r="E28" s="49">
        <v>0.3938688</v>
      </c>
      <c r="F28" s="49">
        <v>0.2442644</v>
      </c>
      <c r="G28" s="49">
        <v>0.3596318</v>
      </c>
    </row>
    <row r="29" spans="1:7" ht="12.75">
      <c r="A29" t="s">
        <v>37</v>
      </c>
      <c r="B29" s="49">
        <v>0.1464278</v>
      </c>
      <c r="C29" s="49">
        <v>-0.02116752</v>
      </c>
      <c r="D29" s="49">
        <v>0.02698383</v>
      </c>
      <c r="E29" s="49">
        <v>-0.02675995</v>
      </c>
      <c r="F29" s="49">
        <v>-0.07312858</v>
      </c>
      <c r="G29" s="49">
        <v>0.006456643</v>
      </c>
    </row>
    <row r="30" spans="1:7" ht="12.75">
      <c r="A30" t="s">
        <v>38</v>
      </c>
      <c r="B30" s="49">
        <v>0.1875456</v>
      </c>
      <c r="C30" s="49">
        <v>0.07758034</v>
      </c>
      <c r="D30" s="49">
        <v>0.03483109</v>
      </c>
      <c r="E30" s="49">
        <v>0.01640917</v>
      </c>
      <c r="F30" s="49">
        <v>0.3350114</v>
      </c>
      <c r="G30" s="49">
        <v>0.1028715</v>
      </c>
    </row>
    <row r="31" spans="1:7" ht="12.75">
      <c r="A31" t="s">
        <v>39</v>
      </c>
      <c r="B31" s="49">
        <v>0.03806824</v>
      </c>
      <c r="C31" s="49">
        <v>0.01457553</v>
      </c>
      <c r="D31" s="49">
        <v>0.009600934</v>
      </c>
      <c r="E31" s="49">
        <v>-0.007139062</v>
      </c>
      <c r="F31" s="49">
        <v>0.06397161</v>
      </c>
      <c r="G31" s="49">
        <v>0.01815181</v>
      </c>
    </row>
    <row r="32" spans="1:7" ht="12.75">
      <c r="A32" t="s">
        <v>40</v>
      </c>
      <c r="B32" s="49">
        <v>0.06374451</v>
      </c>
      <c r="C32" s="49">
        <v>0.09082343</v>
      </c>
      <c r="D32" s="49">
        <v>0.05424456</v>
      </c>
      <c r="E32" s="49">
        <v>0.06302266</v>
      </c>
      <c r="F32" s="49">
        <v>0.03518793</v>
      </c>
      <c r="G32" s="49">
        <v>0.06399539</v>
      </c>
    </row>
    <row r="33" spans="1:7" ht="12.75">
      <c r="A33" t="s">
        <v>41</v>
      </c>
      <c r="B33" s="49">
        <v>0.1369754</v>
      </c>
      <c r="C33" s="49">
        <v>0.1001337</v>
      </c>
      <c r="D33" s="49">
        <v>0.116786</v>
      </c>
      <c r="E33" s="49">
        <v>0.09640004</v>
      </c>
      <c r="F33" s="49">
        <v>0.09912727</v>
      </c>
      <c r="G33" s="49">
        <v>0.1084496</v>
      </c>
    </row>
    <row r="34" spans="1:7" ht="12.75">
      <c r="A34" t="s">
        <v>42</v>
      </c>
      <c r="B34" s="49">
        <v>0.004411676</v>
      </c>
      <c r="C34" s="49">
        <v>-0.0007623226</v>
      </c>
      <c r="D34" s="49">
        <v>-0.005752521</v>
      </c>
      <c r="E34" s="49">
        <v>-0.009957951</v>
      </c>
      <c r="F34" s="49">
        <v>-0.029056</v>
      </c>
      <c r="G34" s="49">
        <v>-0.00718268</v>
      </c>
    </row>
    <row r="35" spans="1:7" ht="12.75">
      <c r="A35" t="s">
        <v>43</v>
      </c>
      <c r="B35" s="49">
        <v>-0.002839096</v>
      </c>
      <c r="C35" s="49">
        <v>-0.0009221922</v>
      </c>
      <c r="D35" s="49">
        <v>-0.004808347</v>
      </c>
      <c r="E35" s="49">
        <v>-0.003478625</v>
      </c>
      <c r="F35" s="49">
        <v>0.0006199958</v>
      </c>
      <c r="G35" s="49">
        <v>-0.002544176</v>
      </c>
    </row>
    <row r="36" spans="1:6" ht="12.75">
      <c r="A36" t="s">
        <v>44</v>
      </c>
      <c r="B36" s="49">
        <v>22.13135</v>
      </c>
      <c r="C36" s="49">
        <v>22.12524</v>
      </c>
      <c r="D36" s="49">
        <v>22.13135</v>
      </c>
      <c r="E36" s="49">
        <v>22.12524</v>
      </c>
      <c r="F36" s="49">
        <v>22.13135</v>
      </c>
    </row>
    <row r="37" spans="1:6" ht="12.75">
      <c r="A37" t="s">
        <v>45</v>
      </c>
      <c r="B37" s="49">
        <v>0.2329509</v>
      </c>
      <c r="C37" s="49">
        <v>0.1637777</v>
      </c>
      <c r="D37" s="49">
        <v>0.1312256</v>
      </c>
      <c r="E37" s="49">
        <v>0.09918213</v>
      </c>
      <c r="F37" s="49">
        <v>0.07985433</v>
      </c>
    </row>
    <row r="38" spans="1:7" ht="12.75">
      <c r="A38" t="s">
        <v>54</v>
      </c>
      <c r="B38" s="49">
        <v>-2.023153E-05</v>
      </c>
      <c r="C38" s="49">
        <v>-0.0001841884</v>
      </c>
      <c r="D38" s="49">
        <v>4.168586E-05</v>
      </c>
      <c r="E38" s="49">
        <v>-5.990518E-05</v>
      </c>
      <c r="F38" s="49">
        <v>0.0003876032</v>
      </c>
      <c r="G38" s="49">
        <v>0.0002238315</v>
      </c>
    </row>
    <row r="39" spans="1:7" ht="12.75">
      <c r="A39" t="s">
        <v>55</v>
      </c>
      <c r="B39" s="49">
        <v>6.218247E-05</v>
      </c>
      <c r="C39" s="49">
        <v>-6.087957E-05</v>
      </c>
      <c r="D39" s="49">
        <v>2.536526E-05</v>
      </c>
      <c r="E39" s="49">
        <v>-5.152009E-05</v>
      </c>
      <c r="F39" s="49">
        <v>8.627197E-05</v>
      </c>
      <c r="G39" s="49">
        <v>0.001062665</v>
      </c>
    </row>
    <row r="40" spans="2:5" ht="12.75">
      <c r="B40" t="s">
        <v>46</v>
      </c>
      <c r="C40">
        <v>-0.003747</v>
      </c>
      <c r="D40" t="s">
        <v>47</v>
      </c>
      <c r="E40">
        <v>3.117859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-2.0231526129701336E-05</v>
      </c>
      <c r="C50">
        <f>-0.017/(C7*C7+C22*C22)*(C21*C22+C6*C7)</f>
        <v>-0.00018418837636069037</v>
      </c>
      <c r="D50">
        <f>-0.017/(D7*D7+D22*D22)*(D21*D22+D6*D7)</f>
        <v>4.1685854122681495E-05</v>
      </c>
      <c r="E50">
        <f>-0.017/(E7*E7+E22*E22)*(E21*E22+E6*E7)</f>
        <v>-5.990517426187033E-05</v>
      </c>
      <c r="F50">
        <f>-0.017/(F7*F7+F22*F22)*(F21*F22+F6*F7)</f>
        <v>0.0003876032887376016</v>
      </c>
      <c r="G50">
        <f>(B50*B$4+C50*C$4+D50*D$4+E50*E$4+F50*F$4)/SUM(B$4:F$4)</f>
        <v>5.288720862743001E-08</v>
      </c>
    </row>
    <row r="51" spans="1:7" ht="12.75">
      <c r="A51" t="s">
        <v>58</v>
      </c>
      <c r="B51">
        <f>-0.017/(B7*B7+B22*B22)*(B21*B7-B6*B22)</f>
        <v>6.218247225600016E-05</v>
      </c>
      <c r="C51">
        <f>-0.017/(C7*C7+C22*C22)*(C21*C7-C6*C22)</f>
        <v>-6.087958045027457E-05</v>
      </c>
      <c r="D51">
        <f>-0.017/(D7*D7+D22*D22)*(D21*D7-D6*D22)</f>
        <v>2.5365257017963155E-05</v>
      </c>
      <c r="E51">
        <f>-0.017/(E7*E7+E22*E22)*(E21*E7-E6*E22)</f>
        <v>-5.15200908346251E-05</v>
      </c>
      <c r="F51">
        <f>-0.017/(F7*F7+F22*F22)*(F21*F7-F6*F22)</f>
        <v>8.627197037616362E-05</v>
      </c>
      <c r="G51">
        <f>(B51*B$4+C51*C$4+D51*D$4+E51*E$4+F51*F$4)/SUM(B$4:F$4)</f>
        <v>-4.140607988183643E-07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9999.982206407098</v>
      </c>
      <c r="C62">
        <f>C7+(2/0.017)*(C8*C50-C23*C51)</f>
        <v>9999.973728855464</v>
      </c>
      <c r="D62">
        <f>D7+(2/0.017)*(D8*D50-D23*D51)</f>
        <v>10000.013036502918</v>
      </c>
      <c r="E62">
        <f>E7+(2/0.017)*(E8*E50-E23*E51)</f>
        <v>9999.984745673586</v>
      </c>
      <c r="F62">
        <f>F7+(2/0.017)*(F8*F50-F23*F51)</f>
        <v>9999.904144837003</v>
      </c>
    </row>
    <row r="63" spans="1:6" ht="12.75">
      <c r="A63" t="s">
        <v>66</v>
      </c>
      <c r="B63">
        <f>B8+(3/0.017)*(B9*B50-B24*B51)</f>
        <v>2.385637846001445</v>
      </c>
      <c r="C63">
        <f>C8+(3/0.017)*(C9*C50-C24*C51)</f>
        <v>0.8755706267763445</v>
      </c>
      <c r="D63">
        <f>D8+(3/0.017)*(D9*D50-D24*D51)</f>
        <v>2.2489863197743696</v>
      </c>
      <c r="E63">
        <f>E8+(3/0.017)*(E9*E50-E24*E51)</f>
        <v>1.2675117135751437</v>
      </c>
      <c r="F63">
        <f>F8+(3/0.017)*(F9*F50-F24*F51)</f>
        <v>-0.9642490345425225</v>
      </c>
    </row>
    <row r="64" spans="1:6" ht="12.75">
      <c r="A64" t="s">
        <v>67</v>
      </c>
      <c r="B64">
        <f>B9+(4/0.017)*(B10*B50-B25*B51)</f>
        <v>0.14146383401753745</v>
      </c>
      <c r="C64">
        <f>C9+(4/0.017)*(C10*C50-C25*C51)</f>
        <v>0.5926560591990335</v>
      </c>
      <c r="D64">
        <f>D9+(4/0.017)*(D10*D50-D25*D51)</f>
        <v>0.652043474098599</v>
      </c>
      <c r="E64">
        <f>E9+(4/0.017)*(E10*E50-E25*E51)</f>
        <v>0.7051156947811947</v>
      </c>
      <c r="F64">
        <f>F9+(4/0.017)*(F10*F50-F25*F51)</f>
        <v>-0.7280693729048063</v>
      </c>
    </row>
    <row r="65" spans="1:6" ht="12.75">
      <c r="A65" t="s">
        <v>68</v>
      </c>
      <c r="B65">
        <f>B10+(5/0.017)*(B11*B50-B26*B51)</f>
        <v>0.5152875313038956</v>
      </c>
      <c r="C65">
        <f>C10+(5/0.017)*(C11*C50-C26*C51)</f>
        <v>-0.15991530378937055</v>
      </c>
      <c r="D65">
        <f>D10+(5/0.017)*(D11*D50-D26*D51)</f>
        <v>-0.5259635958624364</v>
      </c>
      <c r="E65">
        <f>E10+(5/0.017)*(E11*E50-E26*E51)</f>
        <v>-0.5651234577043374</v>
      </c>
      <c r="F65">
        <f>F10+(5/0.017)*(F11*F50-F26*F51)</f>
        <v>-0.6411343784844021</v>
      </c>
    </row>
    <row r="66" spans="1:6" ht="12.75">
      <c r="A66" t="s">
        <v>69</v>
      </c>
      <c r="B66">
        <f>B11+(6/0.017)*(B12*B50-B27*B51)</f>
        <v>4.242213249677277</v>
      </c>
      <c r="C66">
        <f>C11+(6/0.017)*(C12*C50-C27*C51)</f>
        <v>2.839273403891562</v>
      </c>
      <c r="D66">
        <f>D11+(6/0.017)*(D12*D50-D27*D51)</f>
        <v>3.321416072217472</v>
      </c>
      <c r="E66">
        <f>E11+(6/0.017)*(E12*E50-E27*E51)</f>
        <v>2.1474060630524447</v>
      </c>
      <c r="F66">
        <f>F11+(6/0.017)*(F12*F50-F27*F51)</f>
        <v>14.456825405374957</v>
      </c>
    </row>
    <row r="67" spans="1:6" ht="12.75">
      <c r="A67" t="s">
        <v>70</v>
      </c>
      <c r="B67">
        <f>B12+(7/0.017)*(B13*B50-B28*B51)</f>
        <v>-0.07300323671445587</v>
      </c>
      <c r="C67">
        <f>C12+(7/0.017)*(C13*C50-C28*C51)</f>
        <v>-0.29944673861359206</v>
      </c>
      <c r="D67">
        <f>D12+(7/0.017)*(D13*D50-D28*D51)</f>
        <v>0.28856287080843945</v>
      </c>
      <c r="E67">
        <f>E12+(7/0.017)*(E13*E50-E28*E51)</f>
        <v>-0.20918024054748877</v>
      </c>
      <c r="F67">
        <f>F12+(7/0.017)*(F13*F50-F28*F51)</f>
        <v>-0.27079296027183253</v>
      </c>
    </row>
    <row r="68" spans="1:6" ht="12.75">
      <c r="A68" t="s">
        <v>71</v>
      </c>
      <c r="B68">
        <f>B13+(8/0.017)*(B14*B50-B29*B51)</f>
        <v>-0.012672304934348157</v>
      </c>
      <c r="C68">
        <f>C13+(8/0.017)*(C14*C50-C29*C51)</f>
        <v>0.1522540691367863</v>
      </c>
      <c r="D68">
        <f>D13+(8/0.017)*(D14*D50-D29*D51)</f>
        <v>-0.01452678032179257</v>
      </c>
      <c r="E68">
        <f>E13+(8/0.017)*(E14*E50-E29*E51)</f>
        <v>0.10974632905916921</v>
      </c>
      <c r="F68">
        <f>F13+(8/0.017)*(F14*F50-F29*F51)</f>
        <v>0.1705572615192634</v>
      </c>
    </row>
    <row r="69" spans="1:6" ht="12.75">
      <c r="A69" t="s">
        <v>72</v>
      </c>
      <c r="B69">
        <f>B14+(9/0.017)*(B15*B50-B30*B51)</f>
        <v>-0.03863679213536244</v>
      </c>
      <c r="C69">
        <f>C14+(9/0.017)*(C15*C50-C30*C51)</f>
        <v>-0.031836031006686846</v>
      </c>
      <c r="D69">
        <f>D14+(9/0.017)*(D15*D50-D30*D51)</f>
        <v>-0.03367976567653761</v>
      </c>
      <c r="E69">
        <f>E14+(9/0.017)*(E15*E50-E30*E51)</f>
        <v>0.0040050238159757695</v>
      </c>
      <c r="F69">
        <f>F14+(9/0.017)*(F15*F50-F30*F51)</f>
        <v>0.10543784165910966</v>
      </c>
    </row>
    <row r="70" spans="1:6" ht="12.75">
      <c r="A70" t="s">
        <v>73</v>
      </c>
      <c r="B70">
        <f>B15+(10/0.017)*(B16*B50-B31*B51)</f>
        <v>-0.2744670485304735</v>
      </c>
      <c r="C70">
        <f>C15+(10/0.017)*(C16*C50-C31*C51)</f>
        <v>-0.11994574832932141</v>
      </c>
      <c r="D70">
        <f>D15+(10/0.017)*(D16*D50-D31*D51)</f>
        <v>-0.019989194399914215</v>
      </c>
      <c r="E70">
        <f>E15+(10/0.017)*(E16*E50-E31*E51)</f>
        <v>-0.14078942619685716</v>
      </c>
      <c r="F70">
        <f>F15+(10/0.017)*(F16*F50-F31*F51)</f>
        <v>-0.3387805691377198</v>
      </c>
    </row>
    <row r="71" spans="1:6" ht="12.75">
      <c r="A71" t="s">
        <v>74</v>
      </c>
      <c r="B71">
        <f>B16+(11/0.017)*(B17*B50-B32*B51)</f>
        <v>-0.028958600948813345</v>
      </c>
      <c r="C71">
        <f>C16+(11/0.017)*(C17*C50-C32*C51)</f>
        <v>-0.039600558801991245</v>
      </c>
      <c r="D71">
        <f>D16+(11/0.017)*(D17*D50-D32*D51)</f>
        <v>-0.00699256601964455</v>
      </c>
      <c r="E71">
        <f>E16+(11/0.017)*(E17*E50-E32*E51)</f>
        <v>-0.04471607940440172</v>
      </c>
      <c r="F71">
        <f>F16+(11/0.017)*(F17*F50-F32*F51)</f>
        <v>-0.03695787802413965</v>
      </c>
    </row>
    <row r="72" spans="1:6" ht="12.75">
      <c r="A72" t="s">
        <v>75</v>
      </c>
      <c r="B72">
        <f>B17+(12/0.017)*(B18*B50-B33*B51)</f>
        <v>-0.04226060353266181</v>
      </c>
      <c r="C72">
        <f>C17+(12/0.017)*(C18*C50-C33*C51)</f>
        <v>-0.02983108338943674</v>
      </c>
      <c r="D72">
        <f>D17+(12/0.017)*(D18*D50-D33*D51)</f>
        <v>-0.04931896540642083</v>
      </c>
      <c r="E72">
        <f>E17+(12/0.017)*(E18*E50-E33*E51)</f>
        <v>-0.038262515312709515</v>
      </c>
      <c r="F72">
        <f>F17+(12/0.017)*(F18*F50-F33*F51)</f>
        <v>-0.02756315269054288</v>
      </c>
    </row>
    <row r="73" spans="1:6" ht="12.75">
      <c r="A73" t="s">
        <v>76</v>
      </c>
      <c r="B73">
        <f>B18+(13/0.017)*(B19*B50-B34*B51)</f>
        <v>0.024741157446008005</v>
      </c>
      <c r="C73">
        <f>C18+(13/0.017)*(C19*C50-C34*C51)</f>
        <v>0.03704922360938442</v>
      </c>
      <c r="D73">
        <f>D18+(13/0.017)*(D19*D50-D34*D51)</f>
        <v>0.025727528028149368</v>
      </c>
      <c r="E73">
        <f>E18+(13/0.017)*(E19*E50-E34*E51)</f>
        <v>0.03384445336823485</v>
      </c>
      <c r="F73">
        <f>F18+(13/0.017)*(F19*F50-F34*F51)</f>
        <v>0.00792530402132248</v>
      </c>
    </row>
    <row r="74" spans="1:6" ht="12.75">
      <c r="A74" t="s">
        <v>77</v>
      </c>
      <c r="B74">
        <f>B19+(14/0.017)*(B20*B50-B35*B51)</f>
        <v>-0.20527911489057066</v>
      </c>
      <c r="C74">
        <f>C19+(14/0.017)*(C20*C50-C35*C51)</f>
        <v>-0.19632215279178872</v>
      </c>
      <c r="D74">
        <f>D19+(14/0.017)*(D20*D50-D35*D51)</f>
        <v>-0.20462911484991542</v>
      </c>
      <c r="E74">
        <f>E19+(14/0.017)*(E20*E50-E35*E51)</f>
        <v>-0.18942026166136378</v>
      </c>
      <c r="F74">
        <f>F19+(14/0.017)*(F20*F50-F35*F51)</f>
        <v>-0.14062291719927542</v>
      </c>
    </row>
    <row r="75" spans="1:6" ht="12.75">
      <c r="A75" t="s">
        <v>78</v>
      </c>
      <c r="B75" s="49">
        <f>B20</f>
        <v>0.001002471</v>
      </c>
      <c r="C75" s="49">
        <f>C20</f>
        <v>0.001242827</v>
      </c>
      <c r="D75" s="49">
        <f>D20</f>
        <v>0.0009537976</v>
      </c>
      <c r="E75" s="49">
        <f>E20</f>
        <v>0.000250731</v>
      </c>
      <c r="F75" s="49">
        <f>F20</f>
        <v>-0.004187521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-35.66016647097871</v>
      </c>
      <c r="C82">
        <f>C22+(2/0.017)*(C8*C51+C23*C50)</f>
        <v>-25.645269003624076</v>
      </c>
      <c r="D82">
        <f>D22+(2/0.017)*(D8*D51+D23*D50)</f>
        <v>-2.2881693248169817</v>
      </c>
      <c r="E82">
        <f>E22+(2/0.017)*(E8*E51+E23*E50)</f>
        <v>18.40145967599491</v>
      </c>
      <c r="F82">
        <f>F22+(2/0.017)*(F8*F51+F23*F50)</f>
        <v>57.02925904274628</v>
      </c>
    </row>
    <row r="83" spans="1:6" ht="12.75">
      <c r="A83" t="s">
        <v>81</v>
      </c>
      <c r="B83">
        <f>B23+(3/0.017)*(B9*B51+B24*B50)</f>
        <v>1.6400945523553858</v>
      </c>
      <c r="C83">
        <f>C23+(3/0.017)*(C9*C51+C24*C50)</f>
        <v>-1.0847842597159398</v>
      </c>
      <c r="D83">
        <f>D23+(3/0.017)*(D9*D51+D24*D50)</f>
        <v>-0.635900574000252</v>
      </c>
      <c r="E83">
        <f>E23+(3/0.017)*(E9*E51+E24*E50)</f>
        <v>-1.0876835547770807</v>
      </c>
      <c r="F83">
        <f>F23+(3/0.017)*(F9*F51+F24*F50)</f>
        <v>5.304029310413069</v>
      </c>
    </row>
    <row r="84" spans="1:6" ht="12.75">
      <c r="A84" t="s">
        <v>82</v>
      </c>
      <c r="B84">
        <f>B24+(4/0.017)*(B10*B51+B25*B50)</f>
        <v>2.4634907149257397</v>
      </c>
      <c r="C84">
        <f>C24+(4/0.017)*(C10*C51+C25*C50)</f>
        <v>1.8199715514487462</v>
      </c>
      <c r="D84">
        <f>D24+(4/0.017)*(D10*D51+D25*D50)</f>
        <v>2.821723309262365</v>
      </c>
      <c r="E84">
        <f>E24+(4/0.017)*(E10*E51+E25*E50)</f>
        <v>2.237500181664176</v>
      </c>
      <c r="F84">
        <f>F24+(4/0.017)*(F10*F51+F25*F50)</f>
        <v>-0.03695305809319954</v>
      </c>
    </row>
    <row r="85" spans="1:6" ht="12.75">
      <c r="A85" t="s">
        <v>83</v>
      </c>
      <c r="B85">
        <f>B25+(5/0.017)*(B11*B51+B26*B50)</f>
        <v>1.1037480535432023</v>
      </c>
      <c r="C85">
        <f>C25+(5/0.017)*(C11*C51+C26*C50)</f>
        <v>-0.21316060018425015</v>
      </c>
      <c r="D85">
        <f>D25+(5/0.017)*(D11*D51+D26*D50)</f>
        <v>-0.44549322407995084</v>
      </c>
      <c r="E85">
        <f>E25+(5/0.017)*(E11*E51+E26*E50)</f>
        <v>-0.5547788311701786</v>
      </c>
      <c r="F85">
        <f>F25+(5/0.017)*(F11*F51+F26*F50)</f>
        <v>-1.4806178078768468</v>
      </c>
    </row>
    <row r="86" spans="1:6" ht="12.75">
      <c r="A86" t="s">
        <v>84</v>
      </c>
      <c r="B86">
        <f>B26+(6/0.017)*(B12*B51+B27*B50)</f>
        <v>0.6394758692926199</v>
      </c>
      <c r="C86">
        <f>C26+(6/0.017)*(C12*C51+C27*C50)</f>
        <v>0.19589463040401078</v>
      </c>
      <c r="D86">
        <f>D26+(6/0.017)*(D12*D51+D27*D50)</f>
        <v>0.08883693127480177</v>
      </c>
      <c r="E86">
        <f>E26+(6/0.017)*(E12*E51+E27*E50)</f>
        <v>0.4723852943394116</v>
      </c>
      <c r="F86">
        <f>F26+(6/0.017)*(F12*F51+F27*F50)</f>
        <v>1.9919390053554809</v>
      </c>
    </row>
    <row r="87" spans="1:6" ht="12.75">
      <c r="A87" t="s">
        <v>85</v>
      </c>
      <c r="B87">
        <f>B27+(7/0.017)*(B13*B51+B28*B50)</f>
        <v>0.6764365495243144</v>
      </c>
      <c r="C87">
        <f>C27+(7/0.017)*(C13*C51+C28*C50)</f>
        <v>0.016912149871459004</v>
      </c>
      <c r="D87">
        <f>D27+(7/0.017)*(D13*D51+D28*D50)</f>
        <v>0.03762575986629322</v>
      </c>
      <c r="E87">
        <f>E27+(7/0.017)*(E13*E51+E28*E50)</f>
        <v>0.052521394616060306</v>
      </c>
      <c r="F87">
        <f>F27+(7/0.017)*(F13*F51+F28*F50)</f>
        <v>0.6830809118516954</v>
      </c>
    </row>
    <row r="88" spans="1:6" ht="12.75">
      <c r="A88" t="s">
        <v>86</v>
      </c>
      <c r="B88">
        <f>B28+(8/0.017)*(B14*B51+B29*B50)</f>
        <v>0.28489137754130556</v>
      </c>
      <c r="C88">
        <f>C28+(8/0.017)*(C14*C51+C29*C50)</f>
        <v>0.453357045712427</v>
      </c>
      <c r="D88">
        <f>D28+(8/0.017)*(D14*D51+D29*D50)</f>
        <v>0.3425421968704063</v>
      </c>
      <c r="E88">
        <f>E28+(8/0.017)*(E14*E51+E29*E50)</f>
        <v>0.3946463305588408</v>
      </c>
      <c r="F88">
        <f>F28+(8/0.017)*(F14*F51+F29*F50)</f>
        <v>0.23857271226776175</v>
      </c>
    </row>
    <row r="89" spans="1:6" ht="12.75">
      <c r="A89" t="s">
        <v>87</v>
      </c>
      <c r="B89">
        <f>B29+(9/0.017)*(B15*B51+B30*B50)</f>
        <v>0.13541885855091282</v>
      </c>
      <c r="C89">
        <f>C29+(9/0.017)*(C15*C51+C30*C50)</f>
        <v>-0.024685301951279107</v>
      </c>
      <c r="D89">
        <f>D29+(9/0.017)*(D15*D51+D30*D50)</f>
        <v>0.027487593688657018</v>
      </c>
      <c r="E89">
        <f>E29+(9/0.017)*(E15*E51+E30*E50)</f>
        <v>-0.0233996666393434</v>
      </c>
      <c r="F89">
        <f>F29+(9/0.017)*(F15*F51+F30*F50)</f>
        <v>-0.019434238084696145</v>
      </c>
    </row>
    <row r="90" spans="1:6" ht="12.75">
      <c r="A90" t="s">
        <v>88</v>
      </c>
      <c r="B90">
        <f>B30+(10/0.017)*(B16*B51+B31*B50)</f>
        <v>0.18610991525142648</v>
      </c>
      <c r="C90">
        <f>C30+(10/0.017)*(C16*C51+C31*C50)</f>
        <v>0.07768785344587958</v>
      </c>
      <c r="D90">
        <f>D30+(10/0.017)*(D16*D51+D31*D50)</f>
        <v>0.03499485315049659</v>
      </c>
      <c r="E90">
        <f>E30+(10/0.017)*(E16*E51+E31*E50)</f>
        <v>0.018127368983671576</v>
      </c>
      <c r="F90">
        <f>F30+(10/0.017)*(F16*F51+F31*F50)</f>
        <v>0.3482598190561158</v>
      </c>
    </row>
    <row r="91" spans="1:6" ht="12.75">
      <c r="A91" t="s">
        <v>89</v>
      </c>
      <c r="B91">
        <f>B31+(11/0.017)*(B17*B51+B32*B50)</f>
        <v>0.035787797164760764</v>
      </c>
      <c r="C91">
        <f>C31+(11/0.017)*(C17*C51+C32*C50)</f>
        <v>0.005047285855662269</v>
      </c>
      <c r="D91">
        <f>D31+(11/0.017)*(D17*D51+D32*D50)</f>
        <v>0.010273416583131727</v>
      </c>
      <c r="E91">
        <f>E31+(11/0.017)*(E17*E51+E32*E50)</f>
        <v>-0.008225587456267676</v>
      </c>
      <c r="F91">
        <f>F31+(11/0.017)*(F17*F51+F32*F50)</f>
        <v>0.07087301789472529</v>
      </c>
    </row>
    <row r="92" spans="1:6" ht="12.75">
      <c r="A92" t="s">
        <v>90</v>
      </c>
      <c r="B92">
        <f>B32+(12/0.017)*(B18*B51+B33*B50)</f>
        <v>0.06274404887400176</v>
      </c>
      <c r="C92">
        <f>C32+(12/0.017)*(C18*C51+C33*C50)</f>
        <v>0.07739773221504379</v>
      </c>
      <c r="D92">
        <f>D32+(12/0.017)*(D18*D51+D33*D50)</f>
        <v>0.05825654520251404</v>
      </c>
      <c r="E92">
        <f>E32+(12/0.017)*(E18*E51+E33*E50)</f>
        <v>0.058016496796563954</v>
      </c>
      <c r="F92">
        <f>F32+(12/0.017)*(F18*F51+F33*F50)</f>
        <v>0.06518864060685252</v>
      </c>
    </row>
    <row r="93" spans="1:6" ht="12.75">
      <c r="A93" t="s">
        <v>91</v>
      </c>
      <c r="B93">
        <f>B33+(13/0.017)*(B19*B51+B34*B50)</f>
        <v>0.1271397378283432</v>
      </c>
      <c r="C93">
        <f>C33+(13/0.017)*(C19*C51+C34*C50)</f>
        <v>0.10936991675717936</v>
      </c>
      <c r="D93">
        <f>D33+(13/0.017)*(D19*D51+D34*D50)</f>
        <v>0.1126308580859807</v>
      </c>
      <c r="E93">
        <f>E33+(13/0.017)*(E19*E51+E34*E50)</f>
        <v>0.10431263578149114</v>
      </c>
      <c r="F93">
        <f>F33+(13/0.017)*(F19*F51+F34*F50)</f>
        <v>0.08132881697388643</v>
      </c>
    </row>
    <row r="94" spans="1:6" ht="12.75">
      <c r="A94" t="s">
        <v>92</v>
      </c>
      <c r="B94">
        <f>B34+(14/0.017)*(B20*B51+B35*B50)</f>
        <v>0.004510314540044203</v>
      </c>
      <c r="C94">
        <f>C34+(14/0.017)*(C20*C51+C35*C50)</f>
        <v>-0.0006847508254414662</v>
      </c>
      <c r="D94">
        <f>D34+(14/0.017)*(D20*D51+D35*D50)</f>
        <v>-0.0058976653661673905</v>
      </c>
      <c r="E94">
        <f>E34+(14/0.017)*(E20*E51+E35*E50)</f>
        <v>-0.009796975744652764</v>
      </c>
      <c r="F94">
        <f>F34+(14/0.017)*(F20*F51+F35*F50)</f>
        <v>-0.029155608580711343</v>
      </c>
    </row>
    <row r="95" spans="1:6" ht="12.75">
      <c r="A95" t="s">
        <v>93</v>
      </c>
      <c r="B95" s="49">
        <f>B35</f>
        <v>-0.002839096</v>
      </c>
      <c r="C95" s="49">
        <f>C35</f>
        <v>-0.0009221922</v>
      </c>
      <c r="D95" s="49">
        <f>D35</f>
        <v>-0.004808347</v>
      </c>
      <c r="E95" s="49">
        <f>E35</f>
        <v>-0.003478625</v>
      </c>
      <c r="F95" s="49">
        <f>F35</f>
        <v>0.0006199958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2.3856420909158627</v>
      </c>
      <c r="C103">
        <f>C63*10000/C62</f>
        <v>0.8755729270066361</v>
      </c>
      <c r="D103">
        <f>D63*10000/D62</f>
        <v>2.2489833878865197</v>
      </c>
      <c r="E103">
        <f>E63*10000/E62</f>
        <v>1.2675136470818344</v>
      </c>
      <c r="F103">
        <f>F63*10000/F62</f>
        <v>-0.9642582774559583</v>
      </c>
      <c r="G103">
        <f>AVERAGE(C103:E103)</f>
        <v>1.4640233206583302</v>
      </c>
      <c r="H103">
        <f>STDEV(C103:E103)</f>
        <v>0.707478701001259</v>
      </c>
      <c r="I103">
        <f>(B103*B4+C103*C4+D103*D4+E103*E4+F103*F4)/SUM(B4:F4)</f>
        <v>1.2738427621942954</v>
      </c>
      <c r="K103">
        <f>(LN(H103)+LN(H123))/2-LN(K114*K115^3)</f>
        <v>-4.725099931890116</v>
      </c>
    </row>
    <row r="104" spans="1:11" ht="12.75">
      <c r="A104" t="s">
        <v>67</v>
      </c>
      <c r="B104">
        <f>B64*10000/B62</f>
        <v>0.14146408573297264</v>
      </c>
      <c r="C104">
        <f>C64*10000/C62</f>
        <v>0.592657616178423</v>
      </c>
      <c r="D104">
        <f>D64*10000/D62</f>
        <v>0.6520426240630419</v>
      </c>
      <c r="E104">
        <f>E64*10000/E62</f>
        <v>0.7051167703893323</v>
      </c>
      <c r="F104">
        <f>F64*10000/F62</f>
        <v>-0.7280763518925449</v>
      </c>
      <c r="G104">
        <f>AVERAGE(C104:E104)</f>
        <v>0.649939003543599</v>
      </c>
      <c r="H104">
        <f>STDEV(C104:E104)</f>
        <v>0.0562590815417899</v>
      </c>
      <c r="I104">
        <f>(B104*B4+C104*C4+D104*D4+E104*E4+F104*F4)/SUM(B4:F4)</f>
        <v>0.39240848128281797</v>
      </c>
      <c r="K104">
        <f>(LN(H104)+LN(H124))/2-LN(K114*K115^4)</f>
        <v>-5.069537488248466</v>
      </c>
    </row>
    <row r="105" spans="1:11" ht="12.75">
      <c r="A105" t="s">
        <v>68</v>
      </c>
      <c r="B105">
        <f>B65*10000/B62</f>
        <v>0.515288448187183</v>
      </c>
      <c r="C105">
        <f>C65*10000/C62</f>
        <v>-0.15991572390628017</v>
      </c>
      <c r="D105">
        <f>D65*10000/D62</f>
        <v>-0.525962910190735</v>
      </c>
      <c r="E105">
        <f>E65*10000/E62</f>
        <v>-0.5651243197634213</v>
      </c>
      <c r="F105">
        <f>F65*10000/F62</f>
        <v>-0.6411405241473468</v>
      </c>
      <c r="G105">
        <f>AVERAGE(C105:E105)</f>
        <v>-0.4170009846201455</v>
      </c>
      <c r="H105">
        <f>STDEV(C105:E105)</f>
        <v>0.22350173927101094</v>
      </c>
      <c r="I105">
        <f>(B105*B4+C105*C4+D105*D4+E105*E4+F105*F4)/SUM(B4:F4)</f>
        <v>-0.3116045915540369</v>
      </c>
      <c r="K105">
        <f>(LN(H105)+LN(H125))/2-LN(K114*K115^5)</f>
        <v>-4.318113111916888</v>
      </c>
    </row>
    <row r="106" spans="1:11" ht="12.75">
      <c r="A106" t="s">
        <v>69</v>
      </c>
      <c r="B106">
        <f>B66*10000/B62</f>
        <v>4.242220798112265</v>
      </c>
      <c r="C106">
        <f>C66*10000/C62</f>
        <v>2.839280863007355</v>
      </c>
      <c r="D106">
        <f>D66*10000/D62</f>
        <v>3.3214117422580847</v>
      </c>
      <c r="E106">
        <f>E66*10000/E62</f>
        <v>2.1474093387807445</v>
      </c>
      <c r="F106">
        <f>F66*10000/F62</f>
        <v>14.456963982838861</v>
      </c>
      <c r="G106">
        <f>AVERAGE(C106:E106)</f>
        <v>2.769367314682061</v>
      </c>
      <c r="H106">
        <f>STDEV(C106:E106)</f>
        <v>0.5901155302330369</v>
      </c>
      <c r="I106">
        <f>(B106*B4+C106*C4+D106*D4+E106*E4+F106*F4)/SUM(B4:F4)</f>
        <v>4.541496427641665</v>
      </c>
      <c r="K106">
        <f>(LN(H106)+LN(H126))/2-LN(K114*K115^6)</f>
        <v>-3.1782928476205283</v>
      </c>
    </row>
    <row r="107" spans="1:11" ht="12.75">
      <c r="A107" t="s">
        <v>70</v>
      </c>
      <c r="B107">
        <f>B67*10000/B62</f>
        <v>-0.07300336661367447</v>
      </c>
      <c r="C107">
        <f>C67*10000/C62</f>
        <v>-0.29944752529651386</v>
      </c>
      <c r="D107">
        <f>D67*10000/D62</f>
        <v>0.28856249462385913</v>
      </c>
      <c r="E107">
        <f>E67*10000/E62</f>
        <v>-0.20918055963834237</v>
      </c>
      <c r="F107">
        <f>F67*10000/F62</f>
        <v>-0.27079555598704835</v>
      </c>
      <c r="G107">
        <f>AVERAGE(C107:E107)</f>
        <v>-0.07335519677033236</v>
      </c>
      <c r="H107">
        <f>STDEV(C107:E107)</f>
        <v>0.31666282191056044</v>
      </c>
      <c r="I107">
        <f>(B107*B4+C107*C4+D107*D4+E107*E4+F107*F4)/SUM(B4:F4)</f>
        <v>-0.09967853558144309</v>
      </c>
      <c r="K107">
        <f>(LN(H107)+LN(H127))/2-LN(K114*K115^7)</f>
        <v>-4.1001914929517245</v>
      </c>
    </row>
    <row r="108" spans="1:9" ht="12.75">
      <c r="A108" t="s">
        <v>71</v>
      </c>
      <c r="B108">
        <f>B68*10000/B62</f>
        <v>-0.012672327482971792</v>
      </c>
      <c r="C108">
        <f>C68*10000/C62</f>
        <v>0.15225446912670276</v>
      </c>
      <c r="D108">
        <f>D68*10000/D62</f>
        <v>-0.014526761383975852</v>
      </c>
      <c r="E108">
        <f>E68*10000/E62</f>
        <v>0.10974649647005721</v>
      </c>
      <c r="F108">
        <f>F68*10000/F62</f>
        <v>0.17055889641434505</v>
      </c>
      <c r="G108">
        <f>AVERAGE(C108:E108)</f>
        <v>0.08249140140426138</v>
      </c>
      <c r="H108">
        <f>STDEV(C108:E108)</f>
        <v>0.08666674603299818</v>
      </c>
      <c r="I108">
        <f>(B108*B4+C108*C4+D108*D4+E108*E4+F108*F4)/SUM(B4:F4)</f>
        <v>0.0804395393200532</v>
      </c>
    </row>
    <row r="109" spans="1:9" ht="12.75">
      <c r="A109" t="s">
        <v>72</v>
      </c>
      <c r="B109">
        <f>B69*10000/B62</f>
        <v>-0.038636860884219804</v>
      </c>
      <c r="C109">
        <f>C69*10000/C62</f>
        <v>-0.03183611464380377</v>
      </c>
      <c r="D109">
        <f>D69*10000/D62</f>
        <v>-0.0336797217699585</v>
      </c>
      <c r="E109">
        <f>E69*10000/E62</f>
        <v>0.004005029925379148</v>
      </c>
      <c r="F109">
        <f>F69*10000/F62</f>
        <v>0.10543885234494743</v>
      </c>
      <c r="G109">
        <f>AVERAGE(C109:E109)</f>
        <v>-0.020503602162794374</v>
      </c>
      <c r="H109">
        <f>STDEV(C109:E109)</f>
        <v>0.021245105481827786</v>
      </c>
      <c r="I109">
        <f>(B109*B4+C109*C4+D109*D4+E109*E4+F109*F4)/SUM(B4:F4)</f>
        <v>-0.006339011411550633</v>
      </c>
    </row>
    <row r="110" spans="1:11" ht="12.75">
      <c r="A110" t="s">
        <v>73</v>
      </c>
      <c r="B110">
        <f>B70*10000/B62</f>
        <v>-0.2744675369068352</v>
      </c>
      <c r="C110">
        <f>C70*10000/C62</f>
        <v>-0.11994606344135833</v>
      </c>
      <c r="D110">
        <f>D70*10000/D62</f>
        <v>-0.019989168341029075</v>
      </c>
      <c r="E110">
        <f>E70*10000/E62</f>
        <v>-0.14078964096197108</v>
      </c>
      <c r="F110">
        <f>F70*10000/F62</f>
        <v>-0.3387838165555155</v>
      </c>
      <c r="G110">
        <f>AVERAGE(C110:E110)</f>
        <v>-0.09357495758145283</v>
      </c>
      <c r="H110">
        <f>STDEV(C110:E110)</f>
        <v>0.06457371728936237</v>
      </c>
      <c r="I110">
        <f>(B110*B4+C110*C4+D110*D4+E110*E4+F110*F4)/SUM(B4:F4)</f>
        <v>-0.15252868131944544</v>
      </c>
      <c r="K110">
        <f>EXP(AVERAGE(K103:K107))</f>
        <v>0.013866949908116509</v>
      </c>
    </row>
    <row r="111" spans="1:9" ht="12.75">
      <c r="A111" t="s">
        <v>74</v>
      </c>
      <c r="B111">
        <f>B71*10000/B62</f>
        <v>-0.028958652476660664</v>
      </c>
      <c r="C111">
        <f>C71*10000/C62</f>
        <v>-0.03960066283746496</v>
      </c>
      <c r="D111">
        <f>D71*10000/D62</f>
        <v>-0.006992556903795703</v>
      </c>
      <c r="E111">
        <f>E71*10000/E62</f>
        <v>-0.044716147615872885</v>
      </c>
      <c r="F111">
        <f>F71*10000/F62</f>
        <v>-0.03695823228787765</v>
      </c>
      <c r="G111">
        <f>AVERAGE(C111:E111)</f>
        <v>-0.03043645578571118</v>
      </c>
      <c r="H111">
        <f>STDEV(C111:E111)</f>
        <v>0.020463488026693774</v>
      </c>
      <c r="I111">
        <f>(B111*B4+C111*C4+D111*D4+E111*E4+F111*F4)/SUM(B4:F4)</f>
        <v>-0.031094698088889754</v>
      </c>
    </row>
    <row r="112" spans="1:9" ht="12.75">
      <c r="A112" t="s">
        <v>75</v>
      </c>
      <c r="B112">
        <f>B72*10000/B62</f>
        <v>-0.04226067872959312</v>
      </c>
      <c r="C112">
        <f>C72*10000/C62</f>
        <v>-0.029831161759312965</v>
      </c>
      <c r="D112">
        <f>D72*10000/D62</f>
        <v>-0.049318901111820995</v>
      </c>
      <c r="E112">
        <f>E72*10000/E62</f>
        <v>-0.03826257367968835</v>
      </c>
      <c r="F112">
        <f>F72*10000/F62</f>
        <v>-0.027563416900124853</v>
      </c>
      <c r="G112">
        <f>AVERAGE(C112:E112)</f>
        <v>-0.03913754551694077</v>
      </c>
      <c r="H112">
        <f>STDEV(C112:E112)</f>
        <v>0.009773289009070117</v>
      </c>
      <c r="I112">
        <f>(B112*B4+C112*C4+D112*D4+E112*E4+F112*F4)/SUM(B4:F4)</f>
        <v>-0.03804602350951125</v>
      </c>
    </row>
    <row r="113" spans="1:9" ht="12.75">
      <c r="A113" t="s">
        <v>76</v>
      </c>
      <c r="B113">
        <f>B73*10000/B62</f>
        <v>0.02474120146949469</v>
      </c>
      <c r="C113">
        <f>C73*10000/C62</f>
        <v>0.03704932094219096</v>
      </c>
      <c r="D113">
        <f>D73*10000/D62</f>
        <v>0.02572749448849367</v>
      </c>
      <c r="E113">
        <f>E73*10000/E62</f>
        <v>0.0338445049957475</v>
      </c>
      <c r="F113">
        <f>F73*10000/F62</f>
        <v>0.007925379990181556</v>
      </c>
      <c r="G113">
        <f>AVERAGE(C113:E113)</f>
        <v>0.032207106808810705</v>
      </c>
      <c r="H113">
        <f>STDEV(C113:E113)</f>
        <v>0.005835815553874908</v>
      </c>
      <c r="I113">
        <f>(B113*B4+C113*C4+D113*D4+E113*E4+F113*F4)/SUM(B4:F4)</f>
        <v>0.02788679777924559</v>
      </c>
    </row>
    <row r="114" spans="1:11" ht="12.75">
      <c r="A114" t="s">
        <v>77</v>
      </c>
      <c r="B114">
        <f>B74*10000/B62</f>
        <v>-0.20527948015652075</v>
      </c>
      <c r="C114">
        <f>C74*10000/C62</f>
        <v>-0.19632266855390884</v>
      </c>
      <c r="D114">
        <f>D74*10000/D62</f>
        <v>-0.2046288480854579</v>
      </c>
      <c r="E114">
        <f>E74*10000/E62</f>
        <v>-0.18942055060965463</v>
      </c>
      <c r="F114">
        <f>F74*10000/F62</f>
        <v>-0.1406242651554612</v>
      </c>
      <c r="G114">
        <f>AVERAGE(C114:E114)</f>
        <v>-0.19679068908300712</v>
      </c>
      <c r="H114">
        <f>STDEV(C114:E114)</f>
        <v>0.0076149432328727696</v>
      </c>
      <c r="I114">
        <f>(B114*B4+C114*C4+D114*D4+E114*E4+F114*F4)/SUM(B4:F4)</f>
        <v>-0.19053178622030956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0.001002472783759261</v>
      </c>
      <c r="C115">
        <f>C75*10000/C62</f>
        <v>0.0012428302650573527</v>
      </c>
      <c r="D115">
        <f>D75*10000/D62</f>
        <v>0.0009537963565831015</v>
      </c>
      <c r="E115">
        <f>E75*10000/E62</f>
        <v>0.00025073138247383507</v>
      </c>
      <c r="F115">
        <f>F75*10000/F62</f>
        <v>-0.0041875611399355625</v>
      </c>
      <c r="G115">
        <f>AVERAGE(C115:E115)</f>
        <v>0.0008157860013714296</v>
      </c>
      <c r="H115">
        <f>STDEV(C115:E115)</f>
        <v>0.0005102452271360362</v>
      </c>
      <c r="I115">
        <f>(B115*B4+C115*C4+D115*D4+E115*E4+F115*F4)/SUM(B4:F4)</f>
        <v>0.00017567840603189798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-35.66022992334011</v>
      </c>
      <c r="C122">
        <f>C82*10000/C62</f>
        <v>-25.645336376857937</v>
      </c>
      <c r="D122">
        <f>D82*10000/D62</f>
        <v>-2.2881663418482625</v>
      </c>
      <c r="E122">
        <f>E82*10000/E62</f>
        <v>18.40148774622497</v>
      </c>
      <c r="F122">
        <f>F82*10000/F62</f>
        <v>57.02980570287842</v>
      </c>
      <c r="G122">
        <f>AVERAGE(C122:E122)</f>
        <v>-3.1773383241604107</v>
      </c>
      <c r="H122">
        <f>STDEV(C122:E122)</f>
        <v>22.036870216594874</v>
      </c>
      <c r="I122">
        <f>(B122*B4+C122*C4+D122*D4+E122*E4+F122*F4)/SUM(B4:F4)</f>
        <v>0.13783404268915903</v>
      </c>
    </row>
    <row r="123" spans="1:9" ht="12.75">
      <c r="A123" t="s">
        <v>81</v>
      </c>
      <c r="B123">
        <f>B83*10000/B62</f>
        <v>1.6400974706780573</v>
      </c>
      <c r="C123">
        <f>C83*10000/C62</f>
        <v>-1.0847871095758346</v>
      </c>
      <c r="D123">
        <f>D83*10000/D62</f>
        <v>-0.6358997450093639</v>
      </c>
      <c r="E123">
        <f>E83*10000/E62</f>
        <v>-1.0876852139676096</v>
      </c>
      <c r="F123">
        <f>F83*10000/F62</f>
        <v>5.304080152759829</v>
      </c>
      <c r="G123">
        <f>AVERAGE(C123:E123)</f>
        <v>-0.9361240228509361</v>
      </c>
      <c r="H123">
        <f>STDEV(C123:E123)</f>
        <v>0.2600058893686567</v>
      </c>
      <c r="I123">
        <f>(B123*B4+C123*C4+D123*D4+E123*E4+F123*F4)/SUM(B4:F4)</f>
        <v>0.26974168076766947</v>
      </c>
    </row>
    <row r="124" spans="1:9" ht="12.75">
      <c r="A124" t="s">
        <v>82</v>
      </c>
      <c r="B124">
        <f>B84*10000/B62</f>
        <v>2.4634950983686292</v>
      </c>
      <c r="C124">
        <f>C84*10000/C62</f>
        <v>1.8199763327348752</v>
      </c>
      <c r="D124">
        <f>D84*10000/D62</f>
        <v>2.821719630726745</v>
      </c>
      <c r="E124">
        <f>E84*10000/E62</f>
        <v>2.237503594825195</v>
      </c>
      <c r="F124">
        <f>F84*10000/F62</f>
        <v>-0.036953412310735574</v>
      </c>
      <c r="G124">
        <f>AVERAGE(C124:E124)</f>
        <v>2.2930665194289386</v>
      </c>
      <c r="H124">
        <f>STDEV(C124:E124)</f>
        <v>0.5031777396813151</v>
      </c>
      <c r="I124">
        <f>(B124*B4+C124*C4+D124*D4+E124*E4+F124*F4)/SUM(B4:F4)</f>
        <v>2.0070277343723</v>
      </c>
    </row>
    <row r="125" spans="1:9" ht="12.75">
      <c r="A125" t="s">
        <v>83</v>
      </c>
      <c r="B125">
        <f>B85*10000/B62</f>
        <v>1.1037500175110502</v>
      </c>
      <c r="C125">
        <f>C85*10000/C62</f>
        <v>-0.213161160183015</v>
      </c>
      <c r="D125">
        <f>D85*10000/D62</f>
        <v>-0.44549264331333643</v>
      </c>
      <c r="E125">
        <f>E85*10000/E62</f>
        <v>-0.5547796774492073</v>
      </c>
      <c r="F125">
        <f>F85*10000/F62</f>
        <v>-1.4806320004990214</v>
      </c>
      <c r="G125">
        <f>AVERAGE(C125:E125)</f>
        <v>-0.4044778269818529</v>
      </c>
      <c r="H125">
        <f>STDEV(C125:E125)</f>
        <v>0.174463360634309</v>
      </c>
      <c r="I125">
        <f>(B125*B4+C125*C4+D125*D4+E125*E4+F125*F4)/SUM(B4:F4)</f>
        <v>-0.32913725560335616</v>
      </c>
    </row>
    <row r="126" spans="1:9" ht="12.75">
      <c r="A126" t="s">
        <v>84</v>
      </c>
      <c r="B126">
        <f>B86*10000/B62</f>
        <v>0.6394770071519734</v>
      </c>
      <c r="C126">
        <f>C86*10000/C62</f>
        <v>0.19589514504297773</v>
      </c>
      <c r="D126">
        <f>D86*10000/D62</f>
        <v>0.08883681546266137</v>
      </c>
      <c r="E126">
        <f>E86*10000/E62</f>
        <v>0.4723860149324582</v>
      </c>
      <c r="F126">
        <f>F86*10000/F62</f>
        <v>1.9919580993023103</v>
      </c>
      <c r="G126">
        <f>AVERAGE(C126:E126)</f>
        <v>0.25237265847936574</v>
      </c>
      <c r="H126">
        <f>STDEV(C126:E126)</f>
        <v>0.1979135650895324</v>
      </c>
      <c r="I126">
        <f>(B126*B4+C126*C4+D126*D4+E126*E4+F126*F4)/SUM(B4:F4)</f>
        <v>0.5405276315324847</v>
      </c>
    </row>
    <row r="127" spans="1:9" ht="12.75">
      <c r="A127" t="s">
        <v>85</v>
      </c>
      <c r="B127">
        <f>B87*10000/B62</f>
        <v>0.6764377531501148</v>
      </c>
      <c r="C127">
        <f>C87*10000/C62</f>
        <v>0.016912194301729095</v>
      </c>
      <c r="D127">
        <f>D87*10000/D62</f>
        <v>0.037625710815524335</v>
      </c>
      <c r="E127">
        <f>E87*10000/E62</f>
        <v>0.05252147473403224</v>
      </c>
      <c r="F127">
        <f>F87*10000/F62</f>
        <v>0.6830874595976736</v>
      </c>
      <c r="G127">
        <f>AVERAGE(C127:E127)</f>
        <v>0.03568645995042855</v>
      </c>
      <c r="H127">
        <f>STDEV(C127:E127)</f>
        <v>0.0178836722645248</v>
      </c>
      <c r="I127">
        <f>(B127*B4+C127*C4+D127*D4+E127*E4+F127*F4)/SUM(B4:F4)</f>
        <v>0.21498447743867255</v>
      </c>
    </row>
    <row r="128" spans="1:9" ht="12.75">
      <c r="A128" t="s">
        <v>86</v>
      </c>
      <c r="B128">
        <f>B88*10000/B62</f>
        <v>0.2848918844663269</v>
      </c>
      <c r="C128">
        <f>C88*10000/C62</f>
        <v>0.4533582367364034</v>
      </c>
      <c r="D128">
        <f>D88*10000/D62</f>
        <v>0.34254175031575357</v>
      </c>
      <c r="E128">
        <f>E88*10000/E62</f>
        <v>0.3946469325661535</v>
      </c>
      <c r="F128">
        <f>F88*10000/F62</f>
        <v>0.23857499913230465</v>
      </c>
      <c r="G128">
        <f>AVERAGE(C128:E128)</f>
        <v>0.3968489732061035</v>
      </c>
      <c r="H128">
        <f>STDEV(C128:E128)</f>
        <v>0.05544105115245845</v>
      </c>
      <c r="I128">
        <f>(B128*B4+C128*C4+D128*D4+E128*E4+F128*F4)/SUM(B4:F4)</f>
        <v>0.359506301772013</v>
      </c>
    </row>
    <row r="129" spans="1:9" ht="12.75">
      <c r="A129" t="s">
        <v>87</v>
      </c>
      <c r="B129">
        <f>B89*10000/B62</f>
        <v>0.1354190995101456</v>
      </c>
      <c r="C129">
        <f>C89*10000/C62</f>
        <v>-0.024685366802563027</v>
      </c>
      <c r="D129">
        <f>D89*10000/D62</f>
        <v>0.0274875578544942</v>
      </c>
      <c r="E129">
        <f>E89*10000/E62</f>
        <v>-0.023399702334013138</v>
      </c>
      <c r="F129">
        <f>F89*10000/F62</f>
        <v>-0.019434424373687753</v>
      </c>
      <c r="G129">
        <f>AVERAGE(C129:E129)</f>
        <v>-0.006865837094027321</v>
      </c>
      <c r="H129">
        <f>STDEV(C129:E129)</f>
        <v>0.029757856805359</v>
      </c>
      <c r="I129">
        <f>(B129*B4+C129*C4+D129*D4+E129*E4+F129*F4)/SUM(B4:F4)</f>
        <v>0.012098614251355258</v>
      </c>
    </row>
    <row r="130" spans="1:9" ht="12.75">
      <c r="A130" t="s">
        <v>88</v>
      </c>
      <c r="B130">
        <f>B90*10000/B62</f>
        <v>0.18611024640842241</v>
      </c>
      <c r="C130">
        <f>C90*10000/C62</f>
        <v>0.07768805754129841</v>
      </c>
      <c r="D130">
        <f>D90*10000/D62</f>
        <v>0.03499480752950554</v>
      </c>
      <c r="E130">
        <f>E90*10000/E62</f>
        <v>0.01812739663579411</v>
      </c>
      <c r="F130">
        <f>F90*10000/F62</f>
        <v>0.34826315733828705</v>
      </c>
      <c r="G130">
        <f>AVERAGE(C130:E130)</f>
        <v>0.04360342056886602</v>
      </c>
      <c r="H130">
        <f>STDEV(C130:E130)</f>
        <v>0.030699336242355504</v>
      </c>
      <c r="I130">
        <f>(B130*B4+C130*C4+D130*D4+E130*E4+F130*F4)/SUM(B4:F4)</f>
        <v>0.10490676654302906</v>
      </c>
    </row>
    <row r="131" spans="1:9" ht="12.75">
      <c r="A131" t="s">
        <v>89</v>
      </c>
      <c r="B131">
        <f>B91*10000/B62</f>
        <v>0.03578786084422343</v>
      </c>
      <c r="C131">
        <f>C91*10000/C62</f>
        <v>0.0050472991154947265</v>
      </c>
      <c r="D131">
        <f>D91*10000/D62</f>
        <v>0.01027340319020666</v>
      </c>
      <c r="E131">
        <f>E91*10000/E62</f>
        <v>-0.008225600003866417</v>
      </c>
      <c r="F131">
        <f>F91*10000/F62</f>
        <v>0.07087369725570555</v>
      </c>
      <c r="G131">
        <f>AVERAGE(C131:E131)</f>
        <v>0.0023650341006116564</v>
      </c>
      <c r="H131">
        <f>STDEV(C131:E131)</f>
        <v>0.00953672842232234</v>
      </c>
      <c r="I131">
        <f>(B131*B4+C131*C4+D131*D4+E131*E4+F131*F4)/SUM(B4:F4)</f>
        <v>0.01634887238229588</v>
      </c>
    </row>
    <row r="132" spans="1:9" ht="12.75">
      <c r="A132" t="s">
        <v>90</v>
      </c>
      <c r="B132">
        <f>B92*10000/B62</f>
        <v>0.06274416051840669</v>
      </c>
      <c r="C132">
        <f>C92*10000/C62</f>
        <v>0.07739793554827894</v>
      </c>
      <c r="D132">
        <f>D92*10000/D62</f>
        <v>0.05825646925645089</v>
      </c>
      <c r="E132">
        <f>E92*10000/E62</f>
        <v>0.05801658529695691</v>
      </c>
      <c r="F132">
        <f>F92*10000/F62</f>
        <v>0.06518926547961934</v>
      </c>
      <c r="G132">
        <f>AVERAGE(C132:E132)</f>
        <v>0.06455699670056225</v>
      </c>
      <c r="H132">
        <f>STDEV(C132:E132)</f>
        <v>0.011121226054109517</v>
      </c>
      <c r="I132">
        <f>(B132*B4+C132*C4+D132*D4+E132*E4+F132*F4)/SUM(B4:F4)</f>
        <v>0.06437908282904956</v>
      </c>
    </row>
    <row r="133" spans="1:9" ht="12.75">
      <c r="A133" t="s">
        <v>91</v>
      </c>
      <c r="B133">
        <f>B93*10000/B62</f>
        <v>0.1271399640560194</v>
      </c>
      <c r="C133">
        <f>C93*10000/C62</f>
        <v>0.1093702040852233</v>
      </c>
      <c r="D133">
        <f>D93*10000/D62</f>
        <v>0.11263071125492109</v>
      </c>
      <c r="E133">
        <f>E93*10000/E62</f>
        <v>0.1043127949036334</v>
      </c>
      <c r="F133">
        <f>F93*10000/F62</f>
        <v>0.0813295965600599</v>
      </c>
      <c r="G133">
        <f>AVERAGE(C133:E133)</f>
        <v>0.10877123674792592</v>
      </c>
      <c r="H133">
        <f>STDEV(C133:E133)</f>
        <v>0.004191181755796514</v>
      </c>
      <c r="I133">
        <f>(B133*B4+C133*C4+D133*D4+E133*E4+F133*F4)/SUM(B4:F4)</f>
        <v>0.10777671428369118</v>
      </c>
    </row>
    <row r="134" spans="1:9" ht="12.75">
      <c r="A134" t="s">
        <v>92</v>
      </c>
      <c r="B134">
        <f>B94*10000/B62</f>
        <v>0.004510322565528561</v>
      </c>
      <c r="C134">
        <f>C94*10000/C62</f>
        <v>-0.0006847526243649828</v>
      </c>
      <c r="D134">
        <f>D94*10000/D62</f>
        <v>-0.005897657677684238</v>
      </c>
      <c r="E134">
        <f>E94*10000/E62</f>
        <v>-0.009796990689302149</v>
      </c>
      <c r="F134">
        <f>F94*10000/F62</f>
        <v>-0.029155888054951527</v>
      </c>
      <c r="G134">
        <f>AVERAGE(C134:E134)</f>
        <v>-0.005459800330450457</v>
      </c>
      <c r="H134">
        <f>STDEV(C134:E134)</f>
        <v>0.004571871600386148</v>
      </c>
      <c r="I134">
        <f>(B134*B4+C134*C4+D134*D4+E134*E4+F134*F4)/SUM(B4:F4)</f>
        <v>-0.007172911574940805</v>
      </c>
    </row>
    <row r="135" spans="1:9" ht="12.75">
      <c r="A135" t="s">
        <v>93</v>
      </c>
      <c r="B135">
        <f>B95*10000/B62</f>
        <v>-0.002839101051780833</v>
      </c>
      <c r="C135">
        <f>C95*10000/C62</f>
        <v>-0.0009221946227108225</v>
      </c>
      <c r="D135">
        <f>D95*10000/D62</f>
        <v>-0.004808340731605202</v>
      </c>
      <c r="E135">
        <f>E95*10000/E62</f>
        <v>-0.003478630306416217</v>
      </c>
      <c r="F135">
        <f>F95*10000/F62</f>
        <v>0.0006200017430368137</v>
      </c>
      <c r="G135">
        <f>AVERAGE(C135:E135)</f>
        <v>-0.003069721886910747</v>
      </c>
      <c r="H135">
        <f>STDEV(C135:E135)</f>
        <v>0.0019750791038780136</v>
      </c>
      <c r="I135">
        <f>(B135*B4+C135*C4+D135*D4+E135*E4+F135*F4)/SUM(B4:F4)</f>
        <v>-0.002544026181692201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2004-10-28T07:34:59Z</cp:lastPrinted>
  <dcterms:created xsi:type="dcterms:W3CDTF">2004-10-28T07:34:59Z</dcterms:created>
  <dcterms:modified xsi:type="dcterms:W3CDTF">2004-10-28T10:31:55Z</dcterms:modified>
  <cp:category/>
  <cp:version/>
  <cp:contentType/>
  <cp:contentStatus/>
</cp:coreProperties>
</file>