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<sst xmlns="http://schemas.openxmlformats.org/spreadsheetml/2006/main" count="202" uniqueCount="97">
  <si>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03/11/2004       11:38:04</t>
  </si>
  <si>
    <t>LISSNER</t>
  </si>
  <si>
    <t>HCMQAP374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</si>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</sst>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391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-0.003753</v>
      </c>
      <c r="D4" s="13">
        <v>-0.003751</v>
      </c>
      <c r="E4" s="13">
        <v>-0.003753</v>
      </c>
      <c r="F4" s="24">
        <v>-0.002081</v>
      </c>
      <c r="G4" s="34">
        <v>-0.011697</v>
      </c>
    </row>
    <row r="5" spans="1:7" ht="12.75" thickBot="1">
      <c r="A5" s="44" t="s">
        <v>13</v>
      </c>
      <c r="B5" s="45">
        <v>4.388665</v>
      </c>
      <c r="C5" s="46">
        <v>2.246027</v>
      </c>
      <c r="D5" s="46">
        <v>0.638114</v>
      </c>
      <c r="E5" s="46">
        <v>-2.345529</v>
      </c>
      <c r="F5" s="47">
        <v>-5.81144</v>
      </c>
      <c r="G5" s="48">
        <v>2.733236</v>
      </c>
    </row>
    <row r="6" spans="1:7" ht="12.75" thickTop="1">
      <c r="A6" s="6" t="s">
        <v>14</v>
      </c>
      <c r="B6" s="39">
        <v>-144.3754</v>
      </c>
      <c r="C6" s="40">
        <v>61.08853</v>
      </c>
      <c r="D6" s="40">
        <v>-24.40964</v>
      </c>
      <c r="E6" s="40">
        <v>16.11096</v>
      </c>
      <c r="F6" s="41">
        <v>61.7015</v>
      </c>
      <c r="G6" s="42">
        <v>0.01187592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3.078254</v>
      </c>
      <c r="C8" s="14">
        <v>-0.3209345</v>
      </c>
      <c r="D8" s="14">
        <v>-0.5548517</v>
      </c>
      <c r="E8" s="14">
        <v>-1.18964</v>
      </c>
      <c r="F8" s="25">
        <v>-1.047932</v>
      </c>
      <c r="G8" s="35">
        <v>-0.1905594</v>
      </c>
    </row>
    <row r="9" spans="1:7" ht="12">
      <c r="A9" s="20" t="s">
        <v>17</v>
      </c>
      <c r="B9" s="29">
        <v>0.6473104</v>
      </c>
      <c r="C9" s="14">
        <v>0.4823176</v>
      </c>
      <c r="D9" s="14">
        <v>0.156286</v>
      </c>
      <c r="E9" s="14">
        <v>-0.2131939</v>
      </c>
      <c r="F9" s="25">
        <v>-0.1297913</v>
      </c>
      <c r="G9" s="35">
        <v>0.1788876</v>
      </c>
    </row>
    <row r="10" spans="1:7" ht="12">
      <c r="A10" s="20" t="s">
        <v>18</v>
      </c>
      <c r="B10" s="29">
        <v>-0.8512957</v>
      </c>
      <c r="C10" s="14">
        <v>0.4364529</v>
      </c>
      <c r="D10" s="14">
        <v>0.7652306</v>
      </c>
      <c r="E10" s="14">
        <v>0.8172914</v>
      </c>
      <c r="F10" s="25">
        <v>0.1600293</v>
      </c>
      <c r="G10" s="35">
        <v>0.383692</v>
      </c>
    </row>
    <row r="11" spans="1:7" ht="12">
      <c r="A11" s="21" t="s">
        <v>19</v>
      </c>
      <c r="B11" s="31">
        <v>1.725412</v>
      </c>
      <c r="C11" s="16">
        <v>0.3829899</v>
      </c>
      <c r="D11" s="16">
        <v>1.456883</v>
      </c>
      <c r="E11" s="16">
        <v>0.3030476</v>
      </c>
      <c r="F11" s="27">
        <v>13.1514</v>
      </c>
      <c r="G11" s="37">
        <v>2.519642</v>
      </c>
    </row>
    <row r="12" spans="1:7" ht="12">
      <c r="A12" s="20" t="s">
        <v>20</v>
      </c>
      <c r="B12" s="29">
        <v>0.4979012</v>
      </c>
      <c r="C12" s="14">
        <v>0.05776</v>
      </c>
      <c r="D12" s="14">
        <v>0.1755906</v>
      </c>
      <c r="E12" s="14">
        <v>0.03749138</v>
      </c>
      <c r="F12" s="25">
        <v>-0.4024029</v>
      </c>
      <c r="G12" s="35">
        <v>0.0836324</v>
      </c>
    </row>
    <row r="13" spans="1:7" ht="12">
      <c r="A13" s="20" t="s">
        <v>21</v>
      </c>
      <c r="B13" s="29">
        <v>0.02099823</v>
      </c>
      <c r="C13" s="14">
        <v>0.163234</v>
      </c>
      <c r="D13" s="14">
        <v>0.03744487</v>
      </c>
      <c r="E13" s="14">
        <v>-0.08051159</v>
      </c>
      <c r="F13" s="25">
        <v>0.080794</v>
      </c>
      <c r="G13" s="35">
        <v>0.04273517</v>
      </c>
    </row>
    <row r="14" spans="1:7" ht="12">
      <c r="A14" s="20" t="s">
        <v>22</v>
      </c>
      <c r="B14" s="29">
        <v>0.06612686</v>
      </c>
      <c r="C14" s="14">
        <v>0.04883261</v>
      </c>
      <c r="D14" s="14">
        <v>-0.05302661</v>
      </c>
      <c r="E14" s="14">
        <v>-0.03028636</v>
      </c>
      <c r="F14" s="25">
        <v>-0.02411575</v>
      </c>
      <c r="G14" s="35">
        <v>-0.001926407</v>
      </c>
    </row>
    <row r="15" spans="1:7" ht="12">
      <c r="A15" s="21" t="s">
        <v>23</v>
      </c>
      <c r="B15" s="31">
        <v>-0.3771184</v>
      </c>
      <c r="C15" s="16">
        <v>-0.2810088</v>
      </c>
      <c r="D15" s="16">
        <v>-0.1544084</v>
      </c>
      <c r="E15" s="16">
        <v>-0.212035</v>
      </c>
      <c r="F15" s="27">
        <v>-0.3635284</v>
      </c>
      <c r="G15" s="37">
        <v>-0.2589112</v>
      </c>
    </row>
    <row r="16" spans="1:7" ht="12">
      <c r="A16" s="20" t="s">
        <v>24</v>
      </c>
      <c r="B16" s="29">
        <v>-0.0007069409</v>
      </c>
      <c r="C16" s="14">
        <v>-0.007023137</v>
      </c>
      <c r="D16" s="14">
        <v>0.02383635</v>
      </c>
      <c r="E16" s="14">
        <v>0.0445336</v>
      </c>
      <c r="F16" s="25">
        <v>-0.04663385</v>
      </c>
      <c r="G16" s="35">
        <v>0.008435653</v>
      </c>
    </row>
    <row r="17" spans="1:7" ht="12">
      <c r="A17" s="20" t="s">
        <v>25</v>
      </c>
      <c r="B17" s="29">
        <v>-0.05124193</v>
      </c>
      <c r="C17" s="14">
        <v>-0.05282471</v>
      </c>
      <c r="D17" s="14">
        <v>-0.03514087</v>
      </c>
      <c r="E17" s="14">
        <v>-0.03027306</v>
      </c>
      <c r="F17" s="25">
        <v>-0.04930355</v>
      </c>
      <c r="G17" s="35">
        <v>-0.04244686</v>
      </c>
    </row>
    <row r="18" spans="1:7" ht="12">
      <c r="A18" s="20" t="s">
        <v>26</v>
      </c>
      <c r="B18" s="29">
        <v>0.05687978</v>
      </c>
      <c r="C18" s="14">
        <v>0.0122783</v>
      </c>
      <c r="D18" s="14">
        <v>0.03141463</v>
      </c>
      <c r="E18" s="14">
        <v>0.02574697</v>
      </c>
      <c r="F18" s="25">
        <v>-0.001770948</v>
      </c>
      <c r="G18" s="35">
        <v>0.02469745</v>
      </c>
    </row>
    <row r="19" spans="1:7" ht="12">
      <c r="A19" s="21" t="s">
        <v>27</v>
      </c>
      <c r="B19" s="31">
        <v>-0.2043238</v>
      </c>
      <c r="C19" s="16">
        <v>-0.1817538</v>
      </c>
      <c r="D19" s="16">
        <v>-0.1982219</v>
      </c>
      <c r="E19" s="16">
        <v>-0.1839174</v>
      </c>
      <c r="F19" s="27">
        <v>-0.1466116</v>
      </c>
      <c r="G19" s="37">
        <v>-0.1848171</v>
      </c>
    </row>
    <row r="20" spans="1:7" ht="12.75" thickBot="1">
      <c r="A20" s="44" t="s">
        <v>28</v>
      </c>
      <c r="B20" s="45">
        <v>-0.005495208</v>
      </c>
      <c r="C20" s="46">
        <v>-0.004560796</v>
      </c>
      <c r="D20" s="46">
        <v>-0.004844325</v>
      </c>
      <c r="E20" s="46">
        <v>-0.00353321</v>
      </c>
      <c r="F20" s="47">
        <v>-0.003226581</v>
      </c>
      <c r="G20" s="48">
        <v>-0.004339168</v>
      </c>
    </row>
    <row r="21" spans="1:7" ht="12.75" thickTop="1">
      <c r="A21" s="6" t="s">
        <v>29</v>
      </c>
      <c r="B21" s="39">
        <v>-131.1019</v>
      </c>
      <c r="C21" s="40">
        <v>135.3557</v>
      </c>
      <c r="D21" s="40">
        <v>34.01445</v>
      </c>
      <c r="E21" s="40">
        <v>-6.440748</v>
      </c>
      <c r="F21" s="41">
        <v>-151.3009</v>
      </c>
      <c r="G21" s="43">
        <v>0.01534498</v>
      </c>
    </row>
    <row r="22" spans="1:7" ht="12">
      <c r="A22" s="20" t="s">
        <v>30</v>
      </c>
      <c r="B22" s="29">
        <v>87.77555</v>
      </c>
      <c r="C22" s="14">
        <v>44.92084</v>
      </c>
      <c r="D22" s="14">
        <v>12.76229</v>
      </c>
      <c r="E22" s="14">
        <v>-46.91093</v>
      </c>
      <c r="F22" s="25">
        <v>-116.234</v>
      </c>
      <c r="G22" s="36">
        <v>0</v>
      </c>
    </row>
    <row r="23" spans="1:7" ht="12">
      <c r="A23" s="20" t="s">
        <v>31</v>
      </c>
      <c r="B23" s="29">
        <v>-1.235734</v>
      </c>
      <c r="C23" s="14">
        <v>-1.315176</v>
      </c>
      <c r="D23" s="14">
        <v>-2.189952</v>
      </c>
      <c r="E23" s="14">
        <v>-2.907895</v>
      </c>
      <c r="F23" s="25">
        <v>6.676063</v>
      </c>
      <c r="G23" s="35">
        <v>-0.8313597</v>
      </c>
    </row>
    <row r="24" spans="1:7" ht="12">
      <c r="A24" s="20" t="s">
        <v>32</v>
      </c>
      <c r="B24" s="29">
        <v>0.5788587</v>
      </c>
      <c r="C24" s="14">
        <v>-3.061529</v>
      </c>
      <c r="D24" s="14">
        <v>-1.410171</v>
      </c>
      <c r="E24" s="14">
        <v>-2.622791</v>
      </c>
      <c r="F24" s="25">
        <v>-0.5195942</v>
      </c>
      <c r="G24" s="35">
        <v>-1.692222</v>
      </c>
    </row>
    <row r="25" spans="1:7" ht="12">
      <c r="A25" s="20" t="s">
        <v>33</v>
      </c>
      <c r="B25" s="29">
        <v>-0.1829442</v>
      </c>
      <c r="C25" s="14">
        <v>-0.08004748</v>
      </c>
      <c r="D25" s="14">
        <v>-0.7497201</v>
      </c>
      <c r="E25" s="14">
        <v>-0.6458318</v>
      </c>
      <c r="F25" s="25">
        <v>-1.236435</v>
      </c>
      <c r="G25" s="35">
        <v>-0.5463675</v>
      </c>
    </row>
    <row r="26" spans="1:7" ht="12">
      <c r="A26" s="21" t="s">
        <v>34</v>
      </c>
      <c r="B26" s="31">
        <v>0.608204</v>
      </c>
      <c r="C26" s="16">
        <v>0.003123675</v>
      </c>
      <c r="D26" s="16">
        <v>0.2541243</v>
      </c>
      <c r="E26" s="16">
        <v>0.1054236</v>
      </c>
      <c r="F26" s="27">
        <v>1.809315</v>
      </c>
      <c r="G26" s="37">
        <v>0.4168541</v>
      </c>
    </row>
    <row r="27" spans="1:7" ht="12">
      <c r="A27" s="20" t="s">
        <v>35</v>
      </c>
      <c r="B27" s="29">
        <v>-0.04529005</v>
      </c>
      <c r="C27" s="14">
        <v>-0.1251761</v>
      </c>
      <c r="D27" s="14">
        <v>-0.08846001</v>
      </c>
      <c r="E27" s="14">
        <v>-0.2604775</v>
      </c>
      <c r="F27" s="25">
        <v>-0.07012863</v>
      </c>
      <c r="G27" s="35">
        <v>-0.1299784</v>
      </c>
    </row>
    <row r="28" spans="1:7" ht="12">
      <c r="A28" s="20" t="s">
        <v>36</v>
      </c>
      <c r="B28" s="29">
        <v>0.09015602</v>
      </c>
      <c r="C28" s="14">
        <v>-0.2576515</v>
      </c>
      <c r="D28" s="14">
        <v>-0.3294397</v>
      </c>
      <c r="E28" s="14">
        <v>-0.05011116</v>
      </c>
      <c r="F28" s="25">
        <v>0.04404615</v>
      </c>
      <c r="G28" s="35">
        <v>-0.1343262</v>
      </c>
    </row>
    <row r="29" spans="1:7" ht="12">
      <c r="A29" s="20" t="s">
        <v>37</v>
      </c>
      <c r="B29" s="29">
        <v>0.003594225</v>
      </c>
      <c r="C29" s="14">
        <v>0.004245195</v>
      </c>
      <c r="D29" s="14">
        <v>-0.02900669</v>
      </c>
      <c r="E29" s="14">
        <v>0.1346749</v>
      </c>
      <c r="F29" s="25">
        <v>0.002744285</v>
      </c>
      <c r="G29" s="35">
        <v>0.02733884</v>
      </c>
    </row>
    <row r="30" spans="1:7" ht="12">
      <c r="A30" s="21" t="s">
        <v>38</v>
      </c>
      <c r="B30" s="31">
        <v>0.04415406</v>
      </c>
      <c r="C30" s="16">
        <v>-0.002439224</v>
      </c>
      <c r="D30" s="16">
        <v>0.04718782</v>
      </c>
      <c r="E30" s="16">
        <v>0.09086377</v>
      </c>
      <c r="F30" s="27">
        <v>0.3576272</v>
      </c>
      <c r="G30" s="37">
        <v>0.08670064</v>
      </c>
    </row>
    <row r="31" spans="1:7" ht="12">
      <c r="A31" s="20" t="s">
        <v>39</v>
      </c>
      <c r="B31" s="29">
        <v>0.0004466067</v>
      </c>
      <c r="C31" s="14">
        <v>-0.03683974</v>
      </c>
      <c r="D31" s="14">
        <v>0.004411069</v>
      </c>
      <c r="E31" s="14">
        <v>0.05197909</v>
      </c>
      <c r="F31" s="25">
        <v>-0.04997688</v>
      </c>
      <c r="G31" s="35">
        <v>-0.001895867</v>
      </c>
    </row>
    <row r="32" spans="1:7" ht="12">
      <c r="A32" s="20" t="s">
        <v>40</v>
      </c>
      <c r="B32" s="29">
        <v>0.006365235</v>
      </c>
      <c r="C32" s="14">
        <v>-0.01628225</v>
      </c>
      <c r="D32" s="14">
        <v>-0.02332827</v>
      </c>
      <c r="E32" s="14">
        <v>0.03471754</v>
      </c>
      <c r="F32" s="25">
        <v>0.01515077</v>
      </c>
      <c r="G32" s="35">
        <v>0.001764963</v>
      </c>
    </row>
    <row r="33" spans="1:7" ht="12">
      <c r="A33" s="20" t="s">
        <v>41</v>
      </c>
      <c r="B33" s="29">
        <v>0.1503059</v>
      </c>
      <c r="C33" s="14">
        <v>0.07158504</v>
      </c>
      <c r="D33" s="14">
        <v>0.1061889</v>
      </c>
      <c r="E33" s="14">
        <v>0.1112586</v>
      </c>
      <c r="F33" s="25">
        <v>0.09449437</v>
      </c>
      <c r="G33" s="35">
        <v>0.1039199</v>
      </c>
    </row>
    <row r="34" spans="1:7" ht="12">
      <c r="A34" s="21" t="s">
        <v>42</v>
      </c>
      <c r="B34" s="31">
        <v>-0.01362369</v>
      </c>
      <c r="C34" s="16">
        <v>-0.008280234</v>
      </c>
      <c r="D34" s="16">
        <v>-0.003709075</v>
      </c>
      <c r="E34" s="16">
        <v>0.001076994</v>
      </c>
      <c r="F34" s="27">
        <v>-0.01144419</v>
      </c>
      <c r="G34" s="37">
        <v>-0.006151002</v>
      </c>
    </row>
    <row r="35" spans="1:7" ht="12.75" thickBot="1">
      <c r="A35" s="22" t="s">
        <v>43</v>
      </c>
      <c r="B35" s="32">
        <v>-0.003431849</v>
      </c>
      <c r="C35" s="17">
        <v>0.001434231</v>
      </c>
      <c r="D35" s="17">
        <v>-0.002845122</v>
      </c>
      <c r="E35" s="17">
        <v>0.002581412</v>
      </c>
      <c r="F35" s="28">
        <v>0.001875585</v>
      </c>
      <c r="G35" s="38">
        <v>3.424445E-05</v>
      </c>
    </row>
    <row r="36" spans="1:7" ht="12">
      <c r="A36" s="4" t="s">
        <v>44</v>
      </c>
      <c r="B36" s="3">
        <v>21.47827</v>
      </c>
      <c r="C36" s="3">
        <v>21.47827</v>
      </c>
      <c r="D36" s="3">
        <v>21.49048</v>
      </c>
      <c r="E36" s="3">
        <v>21.49353</v>
      </c>
      <c r="F36" s="3">
        <v>21.50574</v>
      </c>
      <c r="G36" s="3"/>
    </row>
    <row r="37" spans="1:6" ht="12">
      <c r="A37" s="4" t="s">
        <v>45</v>
      </c>
      <c r="B37" s="2">
        <v>0.3245036</v>
      </c>
      <c r="C37" s="2">
        <v>0.3016154</v>
      </c>
      <c r="D37" s="2">
        <v>0.2934774</v>
      </c>
      <c r="E37" s="2">
        <v>0.2914429</v>
      </c>
      <c r="F37" s="2">
        <v>0.285848</v>
      </c>
    </row>
    <row r="38" spans="1:7" ht="12">
      <c r="A38" s="4" t="s">
        <v>52</v>
      </c>
      <c r="B38" s="2">
        <v>0.0002473754</v>
      </c>
      <c r="C38" s="2">
        <v>-0.000104882</v>
      </c>
      <c r="D38" s="2">
        <v>4.142253E-05</v>
      </c>
      <c r="E38" s="2">
        <v>-2.743939E-05</v>
      </c>
      <c r="F38" s="2">
        <v>-0.0001078676</v>
      </c>
      <c r="G38" s="2">
        <v>0.0003415089</v>
      </c>
    </row>
    <row r="39" spans="1:7" ht="12.75" thickBot="1">
      <c r="A39" s="4" t="s">
        <v>53</v>
      </c>
      <c r="B39" s="2">
        <v>0.0002207019</v>
      </c>
      <c r="C39" s="2">
        <v>-0.0002296335</v>
      </c>
      <c r="D39" s="2">
        <v>-5.787744E-05</v>
      </c>
      <c r="E39" s="2">
        <v>1.082055E-05</v>
      </c>
      <c r="F39" s="2">
        <v>0.0002559577</v>
      </c>
      <c r="G39" s="2">
        <v>0.00110645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3.117331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0.003753</v>
      </c>
      <c r="D4">
        <v>0.003751</v>
      </c>
      <c r="E4">
        <v>0.003753</v>
      </c>
      <c r="F4">
        <v>0.002081</v>
      </c>
      <c r="G4">
        <v>0.011697</v>
      </c>
    </row>
    <row r="5" spans="1:7" ht="12.75">
      <c r="A5" t="s">
        <v>13</v>
      </c>
      <c r="B5">
        <v>4.388665</v>
      </c>
      <c r="C5">
        <v>2.246027</v>
      </c>
      <c r="D5">
        <v>0.638114</v>
      </c>
      <c r="E5">
        <v>-2.345529</v>
      </c>
      <c r="F5">
        <v>-5.81144</v>
      </c>
      <c r="G5">
        <v>2.733236</v>
      </c>
    </row>
    <row r="6" spans="1:7" ht="12.75">
      <c r="A6" t="s">
        <v>14</v>
      </c>
      <c r="B6" s="49">
        <v>-144.3754</v>
      </c>
      <c r="C6" s="49">
        <v>61.08853</v>
      </c>
      <c r="D6" s="49">
        <v>-24.40964</v>
      </c>
      <c r="E6" s="49">
        <v>16.11096</v>
      </c>
      <c r="F6" s="49">
        <v>61.7015</v>
      </c>
      <c r="G6" s="49">
        <v>0.01187592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3.078254</v>
      </c>
      <c r="C8" s="49">
        <v>-0.3209345</v>
      </c>
      <c r="D8" s="49">
        <v>-0.5548517</v>
      </c>
      <c r="E8" s="49">
        <v>-1.18964</v>
      </c>
      <c r="F8" s="49">
        <v>-1.047932</v>
      </c>
      <c r="G8" s="49">
        <v>-0.1905594</v>
      </c>
    </row>
    <row r="9" spans="1:7" ht="12.75">
      <c r="A9" t="s">
        <v>17</v>
      </c>
      <c r="B9" s="49">
        <v>0.6473104</v>
      </c>
      <c r="C9" s="49">
        <v>0.4823176</v>
      </c>
      <c r="D9" s="49">
        <v>0.156286</v>
      </c>
      <c r="E9" s="49">
        <v>-0.2131939</v>
      </c>
      <c r="F9" s="49">
        <v>-0.1297913</v>
      </c>
      <c r="G9" s="49">
        <v>0.1788876</v>
      </c>
    </row>
    <row r="10" spans="1:7" ht="12.75">
      <c r="A10" t="s">
        <v>18</v>
      </c>
      <c r="B10" s="49">
        <v>-0.8512957</v>
      </c>
      <c r="C10" s="49">
        <v>0.4364529</v>
      </c>
      <c r="D10" s="49">
        <v>0.7652306</v>
      </c>
      <c r="E10" s="49">
        <v>0.8172914</v>
      </c>
      <c r="F10" s="49">
        <v>0.1600293</v>
      </c>
      <c r="G10" s="49">
        <v>0.383692</v>
      </c>
    </row>
    <row r="11" spans="1:7" ht="12.75">
      <c r="A11" t="s">
        <v>19</v>
      </c>
      <c r="B11" s="49">
        <v>1.725412</v>
      </c>
      <c r="C11" s="49">
        <v>0.3829899</v>
      </c>
      <c r="D11" s="49">
        <v>1.456883</v>
      </c>
      <c r="E11" s="49">
        <v>0.3030476</v>
      </c>
      <c r="F11" s="49">
        <v>13.1514</v>
      </c>
      <c r="G11" s="49">
        <v>2.519642</v>
      </c>
    </row>
    <row r="12" spans="1:7" ht="12.75">
      <c r="A12" t="s">
        <v>20</v>
      </c>
      <c r="B12" s="49">
        <v>0.4979012</v>
      </c>
      <c r="C12" s="49">
        <v>0.05776</v>
      </c>
      <c r="D12" s="49">
        <v>0.1755906</v>
      </c>
      <c r="E12" s="49">
        <v>0.03749138</v>
      </c>
      <c r="F12" s="49">
        <v>-0.4024029</v>
      </c>
      <c r="G12" s="49">
        <v>0.0836324</v>
      </c>
    </row>
    <row r="13" spans="1:7" ht="12.75">
      <c r="A13" t="s">
        <v>21</v>
      </c>
      <c r="B13" s="49">
        <v>0.02099823</v>
      </c>
      <c r="C13" s="49">
        <v>0.163234</v>
      </c>
      <c r="D13" s="49">
        <v>0.03744487</v>
      </c>
      <c r="E13" s="49">
        <v>-0.08051159</v>
      </c>
      <c r="F13" s="49">
        <v>0.080794</v>
      </c>
      <c r="G13" s="49">
        <v>0.04273517</v>
      </c>
    </row>
    <row r="14" spans="1:7" ht="12.75">
      <c r="A14" t="s">
        <v>22</v>
      </c>
      <c r="B14" s="49">
        <v>0.06612686</v>
      </c>
      <c r="C14" s="49">
        <v>0.04883261</v>
      </c>
      <c r="D14" s="49">
        <v>-0.05302661</v>
      </c>
      <c r="E14" s="49">
        <v>-0.03028636</v>
      </c>
      <c r="F14" s="49">
        <v>-0.02411575</v>
      </c>
      <c r="G14" s="49">
        <v>-0.001926407</v>
      </c>
    </row>
    <row r="15" spans="1:7" ht="12.75">
      <c r="A15" t="s">
        <v>23</v>
      </c>
      <c r="B15" s="49">
        <v>-0.3771184</v>
      </c>
      <c r="C15" s="49">
        <v>-0.2810088</v>
      </c>
      <c r="D15" s="49">
        <v>-0.1544084</v>
      </c>
      <c r="E15" s="49">
        <v>-0.212035</v>
      </c>
      <c r="F15" s="49">
        <v>-0.3635284</v>
      </c>
      <c r="G15" s="49">
        <v>-0.2589112</v>
      </c>
    </row>
    <row r="16" spans="1:7" ht="12.75">
      <c r="A16" t="s">
        <v>24</v>
      </c>
      <c r="B16" s="49">
        <v>-0.0007069409</v>
      </c>
      <c r="C16" s="49">
        <v>-0.007023137</v>
      </c>
      <c r="D16" s="49">
        <v>0.02383635</v>
      </c>
      <c r="E16" s="49">
        <v>0.0445336</v>
      </c>
      <c r="F16" s="49">
        <v>-0.04663385</v>
      </c>
      <c r="G16" s="49">
        <v>0.008435653</v>
      </c>
    </row>
    <row r="17" spans="1:7" ht="12.75">
      <c r="A17" t="s">
        <v>25</v>
      </c>
      <c r="B17" s="49">
        <v>-0.05124193</v>
      </c>
      <c r="C17" s="49">
        <v>-0.05282471</v>
      </c>
      <c r="D17" s="49">
        <v>-0.03514087</v>
      </c>
      <c r="E17" s="49">
        <v>-0.03027306</v>
      </c>
      <c r="F17" s="49">
        <v>-0.04930355</v>
      </c>
      <c r="G17" s="49">
        <v>-0.04244686</v>
      </c>
    </row>
    <row r="18" spans="1:7" ht="12.75">
      <c r="A18" t="s">
        <v>26</v>
      </c>
      <c r="B18" s="49">
        <v>0.05687978</v>
      </c>
      <c r="C18" s="49">
        <v>0.0122783</v>
      </c>
      <c r="D18" s="49">
        <v>0.03141463</v>
      </c>
      <c r="E18" s="49">
        <v>0.02574697</v>
      </c>
      <c r="F18" s="49">
        <v>-0.001770948</v>
      </c>
      <c r="G18" s="49">
        <v>0.02469745</v>
      </c>
    </row>
    <row r="19" spans="1:7" ht="12.75">
      <c r="A19" t="s">
        <v>27</v>
      </c>
      <c r="B19" s="49">
        <v>-0.2043238</v>
      </c>
      <c r="C19" s="49">
        <v>-0.1817538</v>
      </c>
      <c r="D19" s="49">
        <v>-0.1982219</v>
      </c>
      <c r="E19" s="49">
        <v>-0.1839174</v>
      </c>
      <c r="F19" s="49">
        <v>-0.1466116</v>
      </c>
      <c r="G19" s="49">
        <v>-0.1848171</v>
      </c>
    </row>
    <row r="20" spans="1:7" ht="12.75">
      <c r="A20" t="s">
        <v>28</v>
      </c>
      <c r="B20" s="49">
        <v>-0.005495208</v>
      </c>
      <c r="C20" s="49">
        <v>-0.004560796</v>
      </c>
      <c r="D20" s="49">
        <v>-0.004844325</v>
      </c>
      <c r="E20" s="49">
        <v>-0.00353321</v>
      </c>
      <c r="F20" s="49">
        <v>-0.003226581</v>
      </c>
      <c r="G20" s="49">
        <v>-0.004339168</v>
      </c>
    </row>
    <row r="21" spans="1:7" ht="12.75">
      <c r="A21" t="s">
        <v>29</v>
      </c>
      <c r="B21" s="49">
        <v>-131.1019</v>
      </c>
      <c r="C21" s="49">
        <v>135.3557</v>
      </c>
      <c r="D21" s="49">
        <v>34.01445</v>
      </c>
      <c r="E21" s="49">
        <v>-6.440748</v>
      </c>
      <c r="F21" s="49">
        <v>-151.3009</v>
      </c>
      <c r="G21" s="49">
        <v>0.01534498</v>
      </c>
    </row>
    <row r="22" spans="1:7" ht="12.75">
      <c r="A22" t="s">
        <v>30</v>
      </c>
      <c r="B22" s="49">
        <v>87.77555</v>
      </c>
      <c r="C22" s="49">
        <v>44.92084</v>
      </c>
      <c r="D22" s="49">
        <v>12.76229</v>
      </c>
      <c r="E22" s="49">
        <v>-46.91093</v>
      </c>
      <c r="F22" s="49">
        <v>-116.234</v>
      </c>
      <c r="G22" s="49">
        <v>0</v>
      </c>
    </row>
    <row r="23" spans="1:7" ht="12.75">
      <c r="A23" t="s">
        <v>31</v>
      </c>
      <c r="B23" s="49">
        <v>-1.235734</v>
      </c>
      <c r="C23" s="49">
        <v>-1.315176</v>
      </c>
      <c r="D23" s="49">
        <v>-2.189952</v>
      </c>
      <c r="E23" s="49">
        <v>-2.907895</v>
      </c>
      <c r="F23" s="49">
        <v>6.676063</v>
      </c>
      <c r="G23" s="49">
        <v>-0.8313597</v>
      </c>
    </row>
    <row r="24" spans="1:7" ht="12.75">
      <c r="A24" t="s">
        <v>32</v>
      </c>
      <c r="B24" s="49">
        <v>0.5788587</v>
      </c>
      <c r="C24" s="49">
        <v>-3.061529</v>
      </c>
      <c r="D24" s="49">
        <v>-1.410171</v>
      </c>
      <c r="E24" s="49">
        <v>-2.622791</v>
      </c>
      <c r="F24" s="49">
        <v>-0.5195942</v>
      </c>
      <c r="G24" s="49">
        <v>-1.692222</v>
      </c>
    </row>
    <row r="25" spans="1:7" ht="12.75">
      <c r="A25" t="s">
        <v>33</v>
      </c>
      <c r="B25" s="49">
        <v>-0.1829442</v>
      </c>
      <c r="C25" s="49">
        <v>-0.08004748</v>
      </c>
      <c r="D25" s="49">
        <v>-0.7497201</v>
      </c>
      <c r="E25" s="49">
        <v>-0.6458318</v>
      </c>
      <c r="F25" s="49">
        <v>-1.236435</v>
      </c>
      <c r="G25" s="49">
        <v>-0.5463675</v>
      </c>
    </row>
    <row r="26" spans="1:7" ht="12.75">
      <c r="A26" t="s">
        <v>34</v>
      </c>
      <c r="B26" s="49">
        <v>0.608204</v>
      </c>
      <c r="C26" s="49">
        <v>0.003123675</v>
      </c>
      <c r="D26" s="49">
        <v>0.2541243</v>
      </c>
      <c r="E26" s="49">
        <v>0.1054236</v>
      </c>
      <c r="F26" s="49">
        <v>1.809315</v>
      </c>
      <c r="G26" s="49">
        <v>0.4168541</v>
      </c>
    </row>
    <row r="27" spans="1:7" ht="12.75">
      <c r="A27" t="s">
        <v>35</v>
      </c>
      <c r="B27" s="49">
        <v>-0.04529005</v>
      </c>
      <c r="C27" s="49">
        <v>-0.1251761</v>
      </c>
      <c r="D27" s="49">
        <v>-0.08846001</v>
      </c>
      <c r="E27" s="49">
        <v>-0.2604775</v>
      </c>
      <c r="F27" s="49">
        <v>-0.07012863</v>
      </c>
      <c r="G27" s="49">
        <v>-0.1299784</v>
      </c>
    </row>
    <row r="28" spans="1:7" ht="12.75">
      <c r="A28" t="s">
        <v>36</v>
      </c>
      <c r="B28" s="49">
        <v>0.09015602</v>
      </c>
      <c r="C28" s="49">
        <v>-0.2576515</v>
      </c>
      <c r="D28" s="49">
        <v>-0.3294397</v>
      </c>
      <c r="E28" s="49">
        <v>-0.05011116</v>
      </c>
      <c r="F28" s="49">
        <v>0.04404615</v>
      </c>
      <c r="G28" s="49">
        <v>-0.1343262</v>
      </c>
    </row>
    <row r="29" spans="1:7" ht="12.75">
      <c r="A29" t="s">
        <v>37</v>
      </c>
      <c r="B29" s="49">
        <v>0.003594225</v>
      </c>
      <c r="C29" s="49">
        <v>0.004245195</v>
      </c>
      <c r="D29" s="49">
        <v>-0.02900669</v>
      </c>
      <c r="E29" s="49">
        <v>0.1346749</v>
      </c>
      <c r="F29" s="49">
        <v>0.002744285</v>
      </c>
      <c r="G29" s="49">
        <v>0.02733884</v>
      </c>
    </row>
    <row r="30" spans="1:7" ht="12.75">
      <c r="A30" t="s">
        <v>38</v>
      </c>
      <c r="B30" s="49">
        <v>0.04415406</v>
      </c>
      <c r="C30" s="49">
        <v>-0.002439224</v>
      </c>
      <c r="D30" s="49">
        <v>0.04718782</v>
      </c>
      <c r="E30" s="49">
        <v>0.09086377</v>
      </c>
      <c r="F30" s="49">
        <v>0.3576272</v>
      </c>
      <c r="G30" s="49">
        <v>0.08670064</v>
      </c>
    </row>
    <row r="31" spans="1:7" ht="12.75">
      <c r="A31" t="s">
        <v>39</v>
      </c>
      <c r="B31" s="49">
        <v>0.0004466067</v>
      </c>
      <c r="C31" s="49">
        <v>-0.03683974</v>
      </c>
      <c r="D31" s="49">
        <v>0.004411069</v>
      </c>
      <c r="E31" s="49">
        <v>0.05197909</v>
      </c>
      <c r="F31" s="49">
        <v>-0.04997688</v>
      </c>
      <c r="G31" s="49">
        <v>-0.001895867</v>
      </c>
    </row>
    <row r="32" spans="1:7" ht="12.75">
      <c r="A32" t="s">
        <v>40</v>
      </c>
      <c r="B32" s="49">
        <v>0.006365235</v>
      </c>
      <c r="C32" s="49">
        <v>-0.01628225</v>
      </c>
      <c r="D32" s="49">
        <v>-0.02332827</v>
      </c>
      <c r="E32" s="49">
        <v>0.03471754</v>
      </c>
      <c r="F32" s="49">
        <v>0.01515077</v>
      </c>
      <c r="G32" s="49">
        <v>0.001764963</v>
      </c>
    </row>
    <row r="33" spans="1:7" ht="12.75">
      <c r="A33" t="s">
        <v>41</v>
      </c>
      <c r="B33" s="49">
        <v>0.1503059</v>
      </c>
      <c r="C33" s="49">
        <v>0.07158504</v>
      </c>
      <c r="D33" s="49">
        <v>0.1061889</v>
      </c>
      <c r="E33" s="49">
        <v>0.1112586</v>
      </c>
      <c r="F33" s="49">
        <v>0.09449437</v>
      </c>
      <c r="G33" s="49">
        <v>0.1039199</v>
      </c>
    </row>
    <row r="34" spans="1:7" ht="12.75">
      <c r="A34" t="s">
        <v>42</v>
      </c>
      <c r="B34" s="49">
        <v>-0.01362369</v>
      </c>
      <c r="C34" s="49">
        <v>-0.008280234</v>
      </c>
      <c r="D34" s="49">
        <v>-0.003709075</v>
      </c>
      <c r="E34" s="49">
        <v>0.001076994</v>
      </c>
      <c r="F34" s="49">
        <v>-0.01144419</v>
      </c>
      <c r="G34" s="49">
        <v>-0.006151002</v>
      </c>
    </row>
    <row r="35" spans="1:7" ht="12.75">
      <c r="A35" t="s">
        <v>43</v>
      </c>
      <c r="B35" s="49">
        <v>-0.003431849</v>
      </c>
      <c r="C35" s="49">
        <v>0.001434231</v>
      </c>
      <c r="D35" s="49">
        <v>-0.002845122</v>
      </c>
      <c r="E35" s="49">
        <v>0.002581412</v>
      </c>
      <c r="F35" s="49">
        <v>0.001875585</v>
      </c>
      <c r="G35" s="49">
        <v>3.424445E-05</v>
      </c>
    </row>
    <row r="36" spans="1:6" ht="12.75">
      <c r="A36" t="s">
        <v>44</v>
      </c>
      <c r="B36" s="49">
        <v>21.47827</v>
      </c>
      <c r="C36" s="49">
        <v>21.47827</v>
      </c>
      <c r="D36" s="49">
        <v>21.49048</v>
      </c>
      <c r="E36" s="49">
        <v>21.49353</v>
      </c>
      <c r="F36" s="49">
        <v>21.50574</v>
      </c>
    </row>
    <row r="37" spans="1:6" ht="12.75">
      <c r="A37" t="s">
        <v>45</v>
      </c>
      <c r="B37" s="49">
        <v>0.3245036</v>
      </c>
      <c r="C37" s="49">
        <v>0.3016154</v>
      </c>
      <c r="D37" s="49">
        <v>0.2934774</v>
      </c>
      <c r="E37" s="49">
        <v>0.2914429</v>
      </c>
      <c r="F37" s="49">
        <v>0.285848</v>
      </c>
    </row>
    <row r="38" spans="1:7" ht="12.75">
      <c r="A38" t="s">
        <v>54</v>
      </c>
      <c r="B38" s="49">
        <v>0.0002473754</v>
      </c>
      <c r="C38" s="49">
        <v>-0.000104882</v>
      </c>
      <c r="D38" s="49">
        <v>4.142253E-05</v>
      </c>
      <c r="E38" s="49">
        <v>-2.743939E-05</v>
      </c>
      <c r="F38" s="49">
        <v>-0.0001078676</v>
      </c>
      <c r="G38" s="49">
        <v>0.0003415089</v>
      </c>
    </row>
    <row r="39" spans="1:7" ht="12.75">
      <c r="A39" t="s">
        <v>55</v>
      </c>
      <c r="B39" s="49">
        <v>0.0002207019</v>
      </c>
      <c r="C39" s="49">
        <v>-0.0002296335</v>
      </c>
      <c r="D39" s="49">
        <v>-5.787744E-05</v>
      </c>
      <c r="E39" s="49">
        <v>1.082055E-05</v>
      </c>
      <c r="F39" s="49">
        <v>0.0002559577</v>
      </c>
      <c r="G39" s="49">
        <v>0.00110645</v>
      </c>
    </row>
    <row r="40" spans="2:5" ht="12.75">
      <c r="B40" t="s">
        <v>46</v>
      </c>
      <c r="C40">
        <v>-0.003752</v>
      </c>
      <c r="D40" t="s">
        <v>47</v>
      </c>
      <c r="E40">
        <v>3.117331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0.00024737540287973157</v>
      </c>
      <c r="C50">
        <f>-0.017/(C7*C7+C22*C22)*(C21*C22+C6*C7)</f>
        <v>-0.00010488203420072482</v>
      </c>
      <c r="D50">
        <f>-0.017/(D7*D7+D22*D22)*(D21*D22+D6*D7)</f>
        <v>4.1422523145866746E-05</v>
      </c>
      <c r="E50">
        <f>-0.017/(E7*E7+E22*E22)*(E21*E22+E6*E7)</f>
        <v>-2.7439392210392103E-05</v>
      </c>
      <c r="F50">
        <f>-0.017/(F7*F7+F22*F22)*(F21*F22+F6*F7)</f>
        <v>-0.00010786764920867106</v>
      </c>
      <c r="G50">
        <f>(B50*B$4+C50*C$4+D50*D$4+E50*E$4+F50*F$4)/SUM(B$4:F$4)</f>
        <v>-4.092070705139455E-07</v>
      </c>
    </row>
    <row r="51" spans="1:7" ht="12.75">
      <c r="A51" t="s">
        <v>58</v>
      </c>
      <c r="B51">
        <f>-0.017/(B7*B7+B22*B22)*(B21*B7-B6*B22)</f>
        <v>0.00022070187879557598</v>
      </c>
      <c r="C51">
        <f>-0.017/(C7*C7+C22*C22)*(C21*C7-C6*C22)</f>
        <v>-0.0002296335510922795</v>
      </c>
      <c r="D51">
        <f>-0.017/(D7*D7+D22*D22)*(D21*D7-D6*D22)</f>
        <v>-5.787742962529193E-05</v>
      </c>
      <c r="E51">
        <f>-0.017/(E7*E7+E22*E22)*(E21*E7-E6*E22)</f>
        <v>1.0820550859277579E-05</v>
      </c>
      <c r="F51">
        <f>-0.017/(F7*F7+F22*F22)*(F21*F7-F6*F22)</f>
        <v>0.00025595774116618796</v>
      </c>
      <c r="G51">
        <f>(B51*B$4+C51*C$4+D51*D$4+E51*E$4+F51*F$4)/SUM(B$4:F$4)</f>
        <v>-4.262081591955745E-07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10000.12167213399</v>
      </c>
      <c r="C62">
        <f>C7+(2/0.017)*(C8*C50-C23*C51)</f>
        <v>9999.96842961506</v>
      </c>
      <c r="D62">
        <f>D7+(2/0.017)*(D8*D50-D23*D51)</f>
        <v>9999.982384452924</v>
      </c>
      <c r="E62">
        <f>E7+(2/0.017)*(E8*E50-E23*E51)</f>
        <v>10000.007542120506</v>
      </c>
      <c r="F62">
        <f>F7+(2/0.017)*(F8*F50-F23*F51)</f>
        <v>9999.812264465412</v>
      </c>
    </row>
    <row r="63" spans="1:6" ht="12.75">
      <c r="A63" t="s">
        <v>66</v>
      </c>
      <c r="B63">
        <f>B8+(3/0.017)*(B9*B50-B24*B51)</f>
        <v>3.083966965001366</v>
      </c>
      <c r="C63">
        <f>C8+(3/0.017)*(C9*C50-C24*C51)</f>
        <v>-0.4539255988930836</v>
      </c>
      <c r="D63">
        <f>D8+(3/0.017)*(D9*D50-D24*D51)</f>
        <v>-0.5681122845340739</v>
      </c>
      <c r="E63">
        <f>E8+(3/0.017)*(E9*E50-E24*E51)</f>
        <v>-1.1835994198033437</v>
      </c>
      <c r="F63">
        <f>F8+(3/0.017)*(F9*F50-F24*F51)</f>
        <v>-1.0219918046752137</v>
      </c>
    </row>
    <row r="64" spans="1:6" ht="12.75">
      <c r="A64" t="s">
        <v>67</v>
      </c>
      <c r="B64">
        <f>B9+(4/0.017)*(B10*B50-B25*B51)</f>
        <v>0.6072601675052871</v>
      </c>
      <c r="C64">
        <f>C9+(4/0.017)*(C10*C50-C25*C51)</f>
        <v>0.46722168115924856</v>
      </c>
      <c r="D64">
        <f>D9+(4/0.017)*(D10*D50-D25*D51)</f>
        <v>0.15353444939153146</v>
      </c>
      <c r="E64">
        <f>E9+(4/0.017)*(E10*E50-E25*E51)</f>
        <v>-0.21682630551443333</v>
      </c>
      <c r="F64">
        <f>F9+(4/0.017)*(F10*F50-F25*F51)</f>
        <v>-0.059388211693339674</v>
      </c>
    </row>
    <row r="65" spans="1:6" ht="12.75">
      <c r="A65" t="s">
        <v>68</v>
      </c>
      <c r="B65">
        <f>B10+(5/0.017)*(B11*B50-B26*B51)</f>
        <v>-0.7652390167227827</v>
      </c>
      <c r="C65">
        <f>C10+(5/0.017)*(C11*C50-C26*C51)</f>
        <v>0.4248495296448164</v>
      </c>
      <c r="D65">
        <f>D10+(5/0.017)*(D11*D50-D26*D51)</f>
        <v>0.7873058444346018</v>
      </c>
      <c r="E65">
        <f>E10+(5/0.017)*(E11*E50-E26*E51)</f>
        <v>0.814510169594004</v>
      </c>
      <c r="F65">
        <f>F10+(5/0.017)*(F11*F50-F26*F51)</f>
        <v>-0.3934174006650053</v>
      </c>
    </row>
    <row r="66" spans="1:6" ht="12.75">
      <c r="A66" t="s">
        <v>69</v>
      </c>
      <c r="B66">
        <f>B11+(6/0.017)*(B12*B50-B27*B51)</f>
        <v>1.7724110973188403</v>
      </c>
      <c r="C66">
        <f>C11+(6/0.017)*(C12*C50-C27*C51)</f>
        <v>0.37070662282930017</v>
      </c>
      <c r="D66">
        <f>D11+(6/0.017)*(D12*D50-D27*D51)</f>
        <v>1.4576430827138596</v>
      </c>
      <c r="E66">
        <f>E11+(6/0.017)*(E12*E50-E27*E51)</f>
        <v>0.3036792833021595</v>
      </c>
      <c r="F66">
        <f>F11+(6/0.017)*(F12*F50-F27*F51)</f>
        <v>13.173055136676576</v>
      </c>
    </row>
    <row r="67" spans="1:6" ht="12.75">
      <c r="A67" t="s">
        <v>70</v>
      </c>
      <c r="B67">
        <f>B12+(7/0.017)*(B13*B50-B28*B51)</f>
        <v>0.4918469587206446</v>
      </c>
      <c r="C67">
        <f>C12+(7/0.017)*(C13*C50-C28*C51)</f>
        <v>0.02634822352824618</v>
      </c>
      <c r="D67">
        <f>D12+(7/0.017)*(D13*D50-D28*D51)</f>
        <v>0.16837810385836424</v>
      </c>
      <c r="E67">
        <f>E12+(7/0.017)*(E13*E50-E28*E51)</f>
        <v>0.03862431742095457</v>
      </c>
      <c r="F67">
        <f>F12+(7/0.017)*(F13*F50-F28*F51)</f>
        <v>-0.4106336696105075</v>
      </c>
    </row>
    <row r="68" spans="1:6" ht="12.75">
      <c r="A68" t="s">
        <v>71</v>
      </c>
      <c r="B68">
        <f>B13+(8/0.017)*(B14*B50-B29*B51)</f>
        <v>0.02832289184628592</v>
      </c>
      <c r="C68">
        <f>C13+(8/0.017)*(C14*C50-C29*C51)</f>
        <v>0.16128255328508165</v>
      </c>
      <c r="D68">
        <f>D13+(8/0.017)*(D14*D50-D29*D51)</f>
        <v>0.03562118593448964</v>
      </c>
      <c r="E68">
        <f>E13+(8/0.017)*(E14*E50-E29*E51)</f>
        <v>-0.08080628049141317</v>
      </c>
      <c r="F68">
        <f>F13+(8/0.017)*(F14*F50-F29*F51)</f>
        <v>0.08168759448079424</v>
      </c>
    </row>
    <row r="69" spans="1:6" ht="12.75">
      <c r="A69" t="s">
        <v>72</v>
      </c>
      <c r="B69">
        <f>B14+(9/0.017)*(B15*B50-B30*B51)</f>
        <v>0.01157907757727581</v>
      </c>
      <c r="C69">
        <f>C14+(9/0.017)*(C15*C50-C30*C51)</f>
        <v>0.06413930541938095</v>
      </c>
      <c r="D69">
        <f>D14+(9/0.017)*(D15*D50-D30*D51)</f>
        <v>-0.05496683836030928</v>
      </c>
      <c r="E69">
        <f>E14+(9/0.017)*(E15*E50-E30*E51)</f>
        <v>-0.027726698862057756</v>
      </c>
      <c r="F69">
        <f>F14+(9/0.017)*(F15*F50-F30*F51)</f>
        <v>-0.05181695395688185</v>
      </c>
    </row>
    <row r="70" spans="1:6" ht="12.75">
      <c r="A70" t="s">
        <v>73</v>
      </c>
      <c r="B70">
        <f>B15+(10/0.017)*(B16*B50-B31*B51)</f>
        <v>-0.37727925101630727</v>
      </c>
      <c r="C70">
        <f>C15+(10/0.017)*(C16*C50-C31*C51)</f>
        <v>-0.2855517643661682</v>
      </c>
      <c r="D70">
        <f>D15+(10/0.017)*(D16*D50-D31*D51)</f>
        <v>-0.1536774217087013</v>
      </c>
      <c r="E70">
        <f>E15+(10/0.017)*(E16*E50-E31*E51)</f>
        <v>-0.21308465723759099</v>
      </c>
      <c r="F70">
        <f>F15+(10/0.017)*(F16*F50-F31*F51)</f>
        <v>-0.3530447217127156</v>
      </c>
    </row>
    <row r="71" spans="1:6" ht="12.75">
      <c r="A71" t="s">
        <v>74</v>
      </c>
      <c r="B71">
        <f>B16+(11/0.017)*(B17*B50-B32*B51)</f>
        <v>-0.009818054806891996</v>
      </c>
      <c r="C71">
        <f>C16+(11/0.017)*(C17*C50-C32*C51)</f>
        <v>-0.0058575173712057576</v>
      </c>
      <c r="D71">
        <f>D16+(11/0.017)*(D17*D50-D32*D51)</f>
        <v>0.022020829890141015</v>
      </c>
      <c r="E71">
        <f>E16+(11/0.017)*(E17*E50-E32*E51)</f>
        <v>0.04482801917965688</v>
      </c>
      <c r="F71">
        <f>F16+(11/0.017)*(F17*F50-F32*F51)</f>
        <v>-0.045701890419402875</v>
      </c>
    </row>
    <row r="72" spans="1:6" ht="12.75">
      <c r="A72" t="s">
        <v>75</v>
      </c>
      <c r="B72">
        <f>B17+(12/0.017)*(B18*B50-B33*B51)</f>
        <v>-0.06472579072765844</v>
      </c>
      <c r="C72">
        <f>C17+(12/0.017)*(C18*C50-C33*C51)</f>
        <v>-0.042130201393113326</v>
      </c>
      <c r="D72">
        <f>D17+(12/0.017)*(D18*D50-D33*D51)</f>
        <v>-0.029884013182331054</v>
      </c>
      <c r="E72">
        <f>E17+(12/0.017)*(E18*E50-E33*E51)</f>
        <v>-0.03162154979851145</v>
      </c>
      <c r="F72">
        <f>F17+(12/0.017)*(F18*F50-F33*F51)</f>
        <v>-0.06624157647093497</v>
      </c>
    </row>
    <row r="73" spans="1:6" ht="12.75">
      <c r="A73" t="s">
        <v>76</v>
      </c>
      <c r="B73">
        <f>B18+(13/0.017)*(B19*B50-B34*B51)</f>
        <v>0.020527261839455323</v>
      </c>
      <c r="C73">
        <f>C18+(13/0.017)*(C19*C50-C34*C51)</f>
        <v>0.025401638440906864</v>
      </c>
      <c r="D73">
        <f>D18+(13/0.017)*(D19*D50-D34*D51)</f>
        <v>0.024971583024428444</v>
      </c>
      <c r="E73">
        <f>E18+(13/0.017)*(E19*E50-E34*E51)</f>
        <v>0.029597209062313213</v>
      </c>
      <c r="F73">
        <f>F18+(13/0.017)*(F19*F50-F34*F51)</f>
        <v>0.012562605505163693</v>
      </c>
    </row>
    <row r="74" spans="1:6" ht="12.75">
      <c r="A74" t="s">
        <v>77</v>
      </c>
      <c r="B74">
        <f>B19+(14/0.017)*(B20*B50-B35*B51)</f>
        <v>-0.20481953487012428</v>
      </c>
      <c r="C74">
        <f>C19+(14/0.017)*(C20*C50-C35*C51)</f>
        <v>-0.1810886409602708</v>
      </c>
      <c r="D74">
        <f>D19+(14/0.017)*(D20*D50-D35*D51)</f>
        <v>-0.19852276206933916</v>
      </c>
      <c r="E74">
        <f>E19+(14/0.017)*(E20*E50-E35*E51)</f>
        <v>-0.1838605626063743</v>
      </c>
      <c r="F74">
        <f>F19+(14/0.017)*(F20*F50-F35*F51)</f>
        <v>-0.14672032794677609</v>
      </c>
    </row>
    <row r="75" spans="1:6" ht="12.75">
      <c r="A75" t="s">
        <v>78</v>
      </c>
      <c r="B75" s="49">
        <f>B20</f>
        <v>-0.005495208</v>
      </c>
      <c r="C75" s="49">
        <f>C20</f>
        <v>-0.004560796</v>
      </c>
      <c r="D75" s="49">
        <f>D20</f>
        <v>-0.004844325</v>
      </c>
      <c r="E75" s="49">
        <f>E20</f>
        <v>-0.00353321</v>
      </c>
      <c r="F75" s="49">
        <f>F20</f>
        <v>-0.003226581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87.81951308765974</v>
      </c>
      <c r="C82">
        <f>C22+(2/0.017)*(C8*C51+C23*C50)</f>
        <v>44.94573831330764</v>
      </c>
      <c r="D82">
        <f>D22+(2/0.017)*(D8*D51+D23*D50)</f>
        <v>12.755395888565987</v>
      </c>
      <c r="E82">
        <f>E22+(2/0.017)*(E8*E51+E23*E50)</f>
        <v>-46.9030572574956</v>
      </c>
      <c r="F82">
        <f>F22+(2/0.017)*(F8*F51+F23*F50)</f>
        <v>-116.35027735639937</v>
      </c>
    </row>
    <row r="83" spans="1:6" ht="12.75">
      <c r="A83" t="s">
        <v>81</v>
      </c>
      <c r="B83">
        <f>B23+(3/0.017)*(B9*B51+B24*B50)</f>
        <v>-1.1852531719587907</v>
      </c>
      <c r="C83">
        <f>C23+(3/0.017)*(C9*C51+C24*C50)</f>
        <v>-1.278056631874905</v>
      </c>
      <c r="D83">
        <f>D23+(3/0.017)*(D9*D51+D24*D50)</f>
        <v>-2.2018564010918027</v>
      </c>
      <c r="E83">
        <f>E23+(3/0.017)*(E9*E51+E24*E50)</f>
        <v>-2.8956018972652267</v>
      </c>
      <c r="F83">
        <f>F23+(3/0.017)*(F9*F51+F24*F50)</f>
        <v>6.680091173575077</v>
      </c>
    </row>
    <row r="84" spans="1:6" ht="12.75">
      <c r="A84" t="s">
        <v>82</v>
      </c>
      <c r="B84">
        <f>B24+(4/0.017)*(B10*B51+B25*B50)</f>
        <v>0.5240025928046811</v>
      </c>
      <c r="C84">
        <f>C24+(4/0.017)*(C10*C51+C25*C50)</f>
        <v>-3.0831357498297605</v>
      </c>
      <c r="D84">
        <f>D24+(4/0.017)*(D10*D51+D25*D50)</f>
        <v>-1.4278992066808922</v>
      </c>
      <c r="E84">
        <f>E24+(4/0.017)*(E10*E51+E25*E50)</f>
        <v>-2.6165404646534838</v>
      </c>
      <c r="F84">
        <f>F24+(4/0.017)*(F10*F51+F25*F50)</f>
        <v>-0.4785748882358284</v>
      </c>
    </row>
    <row r="85" spans="1:6" ht="12.75">
      <c r="A85" t="s">
        <v>83</v>
      </c>
      <c r="B85">
        <f>B25+(5/0.017)*(B11*B51+B26*B50)</f>
        <v>-0.026692323638383364</v>
      </c>
      <c r="C85">
        <f>C25+(5/0.017)*(C11*C51+C26*C50)</f>
        <v>-0.10601070004637028</v>
      </c>
      <c r="D85">
        <f>D25+(5/0.017)*(D11*D51+D26*D50)</f>
        <v>-0.7714242687076786</v>
      </c>
      <c r="E85">
        <f>E25+(5/0.017)*(E11*E51+E26*E50)</f>
        <v>-0.6457181581000145</v>
      </c>
      <c r="F85">
        <f>F25+(5/0.017)*(F11*F51+F26*F50)</f>
        <v>-0.30377732898675947</v>
      </c>
    </row>
    <row r="86" spans="1:6" ht="12.75">
      <c r="A86" t="s">
        <v>84</v>
      </c>
      <c r="B86">
        <f>B26+(6/0.017)*(B12*B51+B27*B50)</f>
        <v>0.6430336773868395</v>
      </c>
      <c r="C86">
        <f>C26+(6/0.017)*(C12*C51+C27*C50)</f>
        <v>0.0030760597377258656</v>
      </c>
      <c r="D86">
        <f>D26+(6/0.017)*(D12*D51+D27*D50)</f>
        <v>0.24924419315079835</v>
      </c>
      <c r="E86">
        <f>E26+(6/0.017)*(E12*E51+E27*E50)</f>
        <v>0.10808937235360833</v>
      </c>
      <c r="F86">
        <f>F26+(6/0.017)*(F12*F51+F27*F50)</f>
        <v>1.7756325787544476</v>
      </c>
    </row>
    <row r="87" spans="1:6" ht="12.75">
      <c r="A87" t="s">
        <v>85</v>
      </c>
      <c r="B87">
        <f>B27+(7/0.017)*(B13*B51+B28*B50)</f>
        <v>-0.03419845505450568</v>
      </c>
      <c r="C87">
        <f>C27+(7/0.017)*(C13*C51+C28*C50)</f>
        <v>-0.12948356632405317</v>
      </c>
      <c r="D87">
        <f>D27+(7/0.017)*(D13*D51+D28*D50)</f>
        <v>-0.09497142499921732</v>
      </c>
      <c r="E87">
        <f>E27+(7/0.017)*(E13*E51+E28*E50)</f>
        <v>-0.2602700364627641</v>
      </c>
      <c r="F87">
        <f>F27+(7/0.017)*(F13*F51+F28*F50)</f>
        <v>-0.06356975555422827</v>
      </c>
    </row>
    <row r="88" spans="1:6" ht="12.75">
      <c r="A88" t="s">
        <v>86</v>
      </c>
      <c r="B88">
        <f>B28+(8/0.017)*(B14*B51+B29*B50)</f>
        <v>0.09744234710506702</v>
      </c>
      <c r="C88">
        <f>C28+(8/0.017)*(C14*C51+C29*C50)</f>
        <v>-0.2631380178026273</v>
      </c>
      <c r="D88">
        <f>D28+(8/0.017)*(D14*D51+D29*D50)</f>
        <v>-0.32856087007029044</v>
      </c>
      <c r="E88">
        <f>E28+(8/0.017)*(E14*E51+E29*E50)</f>
        <v>-0.05200438941210246</v>
      </c>
      <c r="F88">
        <f>F28+(8/0.017)*(F14*F51+F29*F50)</f>
        <v>0.04100208766200606</v>
      </c>
    </row>
    <row r="89" spans="1:6" ht="12.75">
      <c r="A89" t="s">
        <v>87</v>
      </c>
      <c r="B89">
        <f>B29+(9/0.017)*(B15*B51+B30*B50)</f>
        <v>-0.0346865396614089</v>
      </c>
      <c r="C89">
        <f>C29+(9/0.017)*(C15*C51+C30*C50)</f>
        <v>0.03854307233320838</v>
      </c>
      <c r="D89">
        <f>D29+(9/0.017)*(D15*D51+D30*D50)</f>
        <v>-0.023240654774331633</v>
      </c>
      <c r="E89">
        <f>E29+(9/0.017)*(E15*E51+E30*E50)</f>
        <v>0.13214029769895727</v>
      </c>
      <c r="F89">
        <f>F29+(9/0.017)*(F15*F51+F30*F50)</f>
        <v>-0.06693917507279641</v>
      </c>
    </row>
    <row r="90" spans="1:6" ht="12.75">
      <c r="A90" t="s">
        <v>88</v>
      </c>
      <c r="B90">
        <f>B30+(10/0.017)*(B16*B51+B31*B50)</f>
        <v>0.044127269604419914</v>
      </c>
      <c r="C90">
        <f>C30+(10/0.017)*(C16*C51+C31*C50)</f>
        <v>0.0007822905645549351</v>
      </c>
      <c r="D90">
        <f>D30+(10/0.017)*(D16*D51+D31*D50)</f>
        <v>0.04648377937535393</v>
      </c>
      <c r="E90">
        <f>E30+(10/0.017)*(E16*E51+E31*E50)</f>
        <v>0.09030824261558673</v>
      </c>
      <c r="F90">
        <f>F30+(10/0.017)*(F16*F51+F31*F50)</f>
        <v>0.3537769609720594</v>
      </c>
    </row>
    <row r="91" spans="1:6" ht="12.75">
      <c r="A91" t="s">
        <v>89</v>
      </c>
      <c r="B91">
        <f>B31+(11/0.017)*(B17*B51+B32*B50)</f>
        <v>-0.005852244133363788</v>
      </c>
      <c r="C91">
        <f>C31+(11/0.017)*(C17*C51+C32*C50)</f>
        <v>-0.027885713312651147</v>
      </c>
      <c r="D91">
        <f>D31+(11/0.017)*(D17*D51+D32*D50)</f>
        <v>0.005101834981767855</v>
      </c>
      <c r="E91">
        <f>E31+(11/0.017)*(E17*E51+E32*E50)</f>
        <v>0.051150725693976745</v>
      </c>
      <c r="F91">
        <f>F31+(11/0.017)*(F17*F51+F32*F50)</f>
        <v>-0.05919999385669589</v>
      </c>
    </row>
    <row r="92" spans="1:6" ht="12.75">
      <c r="A92" t="s">
        <v>90</v>
      </c>
      <c r="B92">
        <f>B32+(12/0.017)*(B18*B51+B33*B50)</f>
        <v>0.041472616326479764</v>
      </c>
      <c r="C92">
        <f>C32+(12/0.017)*(C18*C51+C33*C50)</f>
        <v>-0.0235722459368823</v>
      </c>
      <c r="D92">
        <f>D32+(12/0.017)*(D18*D51+D33*D50)</f>
        <v>-0.02150680120160856</v>
      </c>
      <c r="E92">
        <f>E32+(12/0.017)*(E18*E51+E33*E50)</f>
        <v>0.0327592303784787</v>
      </c>
      <c r="F92">
        <f>F32+(12/0.017)*(F18*F51+F33*F50)</f>
        <v>0.007635824066947895</v>
      </c>
    </row>
    <row r="93" spans="1:6" ht="12.75">
      <c r="A93" t="s">
        <v>91</v>
      </c>
      <c r="B93">
        <f>B33+(13/0.017)*(B19*B51+B34*B50)</f>
        <v>0.11324457291256287</v>
      </c>
      <c r="C93">
        <f>C33+(13/0.017)*(C19*C51+C34*C50)</f>
        <v>0.10416550105607185</v>
      </c>
      <c r="D93">
        <f>D33+(13/0.017)*(D19*D51+D34*D50)</f>
        <v>0.11484455604066218</v>
      </c>
      <c r="E93">
        <f>E33+(13/0.017)*(E19*E51+E34*E50)</f>
        <v>0.10971416968600327</v>
      </c>
      <c r="F93">
        <f>F33+(13/0.017)*(F19*F51+F34*F50)</f>
        <v>0.06674172828231041</v>
      </c>
    </row>
    <row r="94" spans="1:6" ht="12.75">
      <c r="A94" t="s">
        <v>92</v>
      </c>
      <c r="B94">
        <f>B34+(14/0.017)*(B20*B51+B35*B50)</f>
        <v>-0.015321608154445786</v>
      </c>
      <c r="C94">
        <f>C34+(14/0.017)*(C20*C51+C35*C50)</f>
        <v>-0.007541621409946344</v>
      </c>
      <c r="D94">
        <f>D34+(14/0.017)*(D20*D51+D35*D50)</f>
        <v>-0.0035752309256938714</v>
      </c>
      <c r="E94">
        <f>E34+(14/0.017)*(E20*E51+E35*E50)</f>
        <v>0.0009871768724961357</v>
      </c>
      <c r="F94">
        <f>F34+(14/0.017)*(F20*F51+F35*F50)</f>
        <v>-0.012290929212357117</v>
      </c>
    </row>
    <row r="95" spans="1:6" ht="12.75">
      <c r="A95" t="s">
        <v>93</v>
      </c>
      <c r="B95" s="49">
        <f>B35</f>
        <v>-0.003431849</v>
      </c>
      <c r="C95" s="49">
        <f>C35</f>
        <v>0.001434231</v>
      </c>
      <c r="D95" s="49">
        <f>D35</f>
        <v>-0.002845122</v>
      </c>
      <c r="E95" s="49">
        <f>E35</f>
        <v>0.002581412</v>
      </c>
      <c r="F95" s="49">
        <f>F35</f>
        <v>0.001875585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3.0839294421737358</v>
      </c>
      <c r="C103">
        <f>C63*10000/C62</f>
        <v>-0.4539270319581969</v>
      </c>
      <c r="D103">
        <f>D63*10000/D62</f>
        <v>-0.5681132852967061</v>
      </c>
      <c r="E103">
        <f>E63*10000/E62</f>
        <v>-1.1835985271190714</v>
      </c>
      <c r="F103">
        <f>F63*10000/F62</f>
        <v>-1.0220109914531972</v>
      </c>
      <c r="G103">
        <f>AVERAGE(C103:E103)</f>
        <v>-0.7352129481246582</v>
      </c>
      <c r="H103">
        <f>STDEV(C103:E103)</f>
        <v>0.39248801981778714</v>
      </c>
      <c r="I103">
        <f>(B103*B4+C103*C4+D103*D4+E103*E4+F103*F4)/SUM(B4:F4)</f>
        <v>-0.2199286339396256</v>
      </c>
      <c r="K103">
        <f>(LN(H103)+LN(H123))/2-LN(K114*K115^3)</f>
        <v>-4.450615747546885</v>
      </c>
    </row>
    <row r="104" spans="1:11" ht="12.75">
      <c r="A104" t="s">
        <v>67</v>
      </c>
      <c r="B104">
        <f>B64*10000/B62</f>
        <v>0.6072527789311387</v>
      </c>
      <c r="C104">
        <f>C64*10000/C62</f>
        <v>0.46722315620073795</v>
      </c>
      <c r="D104">
        <f>D64*10000/D62</f>
        <v>0.15353471985134</v>
      </c>
      <c r="E104">
        <f>E64*10000/E62</f>
        <v>-0.21682614198154415</v>
      </c>
      <c r="F104">
        <f>F64*10000/F62</f>
        <v>-0.059389326642038276</v>
      </c>
      <c r="G104">
        <f>AVERAGE(C104:E104)</f>
        <v>0.13464391135684461</v>
      </c>
      <c r="H104">
        <f>STDEV(C104:E104)</f>
        <v>0.342415694106009</v>
      </c>
      <c r="I104">
        <f>(B104*B4+C104*C4+D104*D4+E104*E4+F104*F4)/SUM(B4:F4)</f>
        <v>0.17725867510406007</v>
      </c>
      <c r="K104">
        <f>(LN(H104)+LN(H124))/2-LN(K114*K115^4)</f>
        <v>-3.902328164365042</v>
      </c>
    </row>
    <row r="105" spans="1:11" ht="12.75">
      <c r="A105" t="s">
        <v>68</v>
      </c>
      <c r="B105">
        <f>B65*10000/B62</f>
        <v>-0.7652297060096505</v>
      </c>
      <c r="C105">
        <f>C65*10000/C62</f>
        <v>0.4248508709153701</v>
      </c>
      <c r="D105">
        <f>D65*10000/D62</f>
        <v>0.7873072313193615</v>
      </c>
      <c r="E105">
        <f>E65*10000/E62</f>
        <v>0.8145095552810822</v>
      </c>
      <c r="F105">
        <f>F65*10000/F62</f>
        <v>-0.3934247866462694</v>
      </c>
      <c r="G105">
        <f>AVERAGE(C105:E105)</f>
        <v>0.6755558858386047</v>
      </c>
      <c r="H105">
        <f>STDEV(C105:E105)</f>
        <v>0.21754251305888186</v>
      </c>
      <c r="I105">
        <f>(B105*B4+C105*C4+D105*D4+E105*E4+F105*F4)/SUM(B4:F4)</f>
        <v>0.32409819590329536</v>
      </c>
      <c r="K105">
        <f>(LN(H105)+LN(H125))/2-LN(K114*K115^5)</f>
        <v>-3.9785115810818863</v>
      </c>
    </row>
    <row r="106" spans="1:11" ht="12.75">
      <c r="A106" t="s">
        <v>69</v>
      </c>
      <c r="B106">
        <f>B66*10000/B62</f>
        <v>1.772389532277175</v>
      </c>
      <c r="C106">
        <f>C66*10000/C62</f>
        <v>0.3707077931680732</v>
      </c>
      <c r="D106">
        <f>D66*10000/D62</f>
        <v>1.4576456504364173</v>
      </c>
      <c r="E106">
        <f>E66*10000/E62</f>
        <v>0.3036790542637573</v>
      </c>
      <c r="F106">
        <f>F66*10000/F62</f>
        <v>13.173302446374281</v>
      </c>
      <c r="G106">
        <f>AVERAGE(C106:E106)</f>
        <v>0.7106774992894159</v>
      </c>
      <c r="H106">
        <f>STDEV(C106:E106)</f>
        <v>0.6477609721809063</v>
      </c>
      <c r="I106">
        <f>(B106*B4+C106*C4+D106*D4+E106*E4+F106*F4)/SUM(B4:F4)</f>
        <v>2.527060567766026</v>
      </c>
      <c r="K106">
        <f>(LN(H106)+LN(H126))/2-LN(K114*K115^6)</f>
        <v>-3.3673817791061835</v>
      </c>
    </row>
    <row r="107" spans="1:11" ht="12.75">
      <c r="A107" t="s">
        <v>70</v>
      </c>
      <c r="B107">
        <f>B67*10000/B62</f>
        <v>0.49184097438655083</v>
      </c>
      <c r="C107">
        <f>C67*10000/C62</f>
        <v>0.026348306710864713</v>
      </c>
      <c r="D107">
        <f>D67*10000/D62</f>
        <v>0.16837840046612823</v>
      </c>
      <c r="E107">
        <f>E67*10000/E62</f>
        <v>0.03862428829005089</v>
      </c>
      <c r="F107">
        <f>F67*10000/F62</f>
        <v>-0.41064137880838497</v>
      </c>
      <c r="G107">
        <f>AVERAGE(C107:E107)</f>
        <v>0.07778366515568129</v>
      </c>
      <c r="H107">
        <f>STDEV(C107:E107)</f>
        <v>0.07869707415406615</v>
      </c>
      <c r="I107">
        <f>(B107*B4+C107*C4+D107*D4+E107*E4+F107*F4)/SUM(B4:F4)</f>
        <v>0.0726288392188362</v>
      </c>
      <c r="K107">
        <f>(LN(H107)+LN(H127))/2-LN(K114*K115^7)</f>
        <v>-4.0041682643008665</v>
      </c>
    </row>
    <row r="108" spans="1:9" ht="12.75">
      <c r="A108" t="s">
        <v>71</v>
      </c>
      <c r="B108">
        <f>B68*10000/B62</f>
        <v>0.02832254723980965</v>
      </c>
      <c r="C108">
        <f>C68*10000/C62</f>
        <v>0.16128306246191826</v>
      </c>
      <c r="D108">
        <f>D68*10000/D62</f>
        <v>0.03562124868326794</v>
      </c>
      <c r="E108">
        <f>E68*10000/E62</f>
        <v>-0.08080621954638863</v>
      </c>
      <c r="F108">
        <f>F68*10000/F62</f>
        <v>0.08168912807600717</v>
      </c>
      <c r="G108">
        <f>AVERAGE(C108:E108)</f>
        <v>0.03869936386626586</v>
      </c>
      <c r="H108">
        <f>STDEV(C108:E108)</f>
        <v>0.12107399064470552</v>
      </c>
      <c r="I108">
        <f>(B108*B4+C108*C4+D108*D4+E108*E4+F108*F4)/SUM(B4:F4)</f>
        <v>0.04293078082622613</v>
      </c>
    </row>
    <row r="109" spans="1:9" ht="12.75">
      <c r="A109" t="s">
        <v>72</v>
      </c>
      <c r="B109">
        <f>B69*10000/B62</f>
        <v>0.011578936693882123</v>
      </c>
      <c r="C109">
        <f>C69*10000/C62</f>
        <v>0.06413950791027641</v>
      </c>
      <c r="D109">
        <f>D69*10000/D62</f>
        <v>-0.05496693518757272</v>
      </c>
      <c r="E109">
        <f>E69*10000/E62</f>
        <v>-0.02772667795026312</v>
      </c>
      <c r="F109">
        <f>F69*10000/F62</f>
        <v>-0.051817926763500076</v>
      </c>
      <c r="G109">
        <f>AVERAGE(C109:E109)</f>
        <v>-0.006184701742519811</v>
      </c>
      <c r="H109">
        <f>STDEV(C109:E109)</f>
        <v>0.06240696075804788</v>
      </c>
      <c r="I109">
        <f>(B109*B4+C109*C4+D109*D4+E109*E4+F109*F4)/SUM(B4:F4)</f>
        <v>-0.009691438731882275</v>
      </c>
    </row>
    <row r="110" spans="1:11" ht="12.75">
      <c r="A110" t="s">
        <v>73</v>
      </c>
      <c r="B110">
        <f>B70*10000/B62</f>
        <v>-0.3772746606350013</v>
      </c>
      <c r="C110">
        <f>C70*10000/C62</f>
        <v>-0.2855526658669264</v>
      </c>
      <c r="D110">
        <f>D70*10000/D62</f>
        <v>-0.15367769242036386</v>
      </c>
      <c r="E110">
        <f>E70*10000/E62</f>
        <v>-0.21308449652669592</v>
      </c>
      <c r="F110">
        <f>F70*10000/F62</f>
        <v>-0.3530513497411037</v>
      </c>
      <c r="G110">
        <f>AVERAGE(C110:E110)</f>
        <v>-0.2174382849379954</v>
      </c>
      <c r="H110">
        <f>STDEV(C110:E110)</f>
        <v>0.06604520240358613</v>
      </c>
      <c r="I110">
        <f>(B110*B4+C110*C4+D110*D4+E110*E4+F110*F4)/SUM(B4:F4)</f>
        <v>-0.2587055683850904</v>
      </c>
      <c r="K110">
        <f>EXP(AVERAGE(K103:K107))</f>
        <v>0.019436527794823022</v>
      </c>
    </row>
    <row r="111" spans="1:9" ht="12.75">
      <c r="A111" t="s">
        <v>74</v>
      </c>
      <c r="B111">
        <f>B71*10000/B62</f>
        <v>-0.009817935349977455</v>
      </c>
      <c r="C111">
        <f>C71*10000/C62</f>
        <v>-0.005857535863671959</v>
      </c>
      <c r="D111">
        <f>D71*10000/D62</f>
        <v>0.022020868681105907</v>
      </c>
      <c r="E111">
        <f>E71*10000/E62</f>
        <v>0.04482798536985012</v>
      </c>
      <c r="F111">
        <f>F71*10000/F62</f>
        <v>-0.0457027484223936</v>
      </c>
      <c r="G111">
        <f>AVERAGE(C111:E111)</f>
        <v>0.020330439395761356</v>
      </c>
      <c r="H111">
        <f>STDEV(C111:E111)</f>
        <v>0.025385008943370833</v>
      </c>
      <c r="I111">
        <f>(B111*B4+C111*C4+D111*D4+E111*E4+F111*F4)/SUM(B4:F4)</f>
        <v>0.007151138157972611</v>
      </c>
    </row>
    <row r="112" spans="1:9" ht="12.75">
      <c r="A112" t="s">
        <v>75</v>
      </c>
      <c r="B112">
        <f>B72*10000/B62</f>
        <v>-0.0647250032047322</v>
      </c>
      <c r="C112">
        <f>C72*10000/C62</f>
        <v>-0.04213033440020079</v>
      </c>
      <c r="D112">
        <f>D72*10000/D62</f>
        <v>-0.02988406582474789</v>
      </c>
      <c r="E112">
        <f>E72*10000/E62</f>
        <v>-0.03162152594917552</v>
      </c>
      <c r="F112">
        <f>F72*10000/F62</f>
        <v>-0.06624282008405907</v>
      </c>
      <c r="G112">
        <f>AVERAGE(C112:E112)</f>
        <v>-0.03454530872470807</v>
      </c>
      <c r="H112">
        <f>STDEV(C112:E112)</f>
        <v>0.006626020886958226</v>
      </c>
      <c r="I112">
        <f>(B112*B4+C112*C4+D112*D4+E112*E4+F112*F4)/SUM(B4:F4)</f>
        <v>-0.04314894567861178</v>
      </c>
    </row>
    <row r="113" spans="1:9" ht="12.75">
      <c r="A113" t="s">
        <v>76</v>
      </c>
      <c r="B113">
        <f>B73*10000/B62</f>
        <v>0.020527012082918867</v>
      </c>
      <c r="C113">
        <f>C73*10000/C62</f>
        <v>0.02540171863511041</v>
      </c>
      <c r="D113">
        <f>D73*10000/D62</f>
        <v>0.024971627013315567</v>
      </c>
      <c r="E113">
        <f>E73*10000/E62</f>
        <v>0.02959718673975831</v>
      </c>
      <c r="F113">
        <f>F73*10000/F62</f>
        <v>0.012562841354337452</v>
      </c>
      <c r="G113">
        <f>AVERAGE(C113:E113)</f>
        <v>0.02665684412939476</v>
      </c>
      <c r="H113">
        <f>STDEV(C113:E113)</f>
        <v>0.0025554756309783557</v>
      </c>
      <c r="I113">
        <f>(B113*B4+C113*C4+D113*D4+E113*E4+F113*F4)/SUM(B4:F4)</f>
        <v>0.023888346174542267</v>
      </c>
    </row>
    <row r="114" spans="1:11" ht="12.75">
      <c r="A114" t="s">
        <v>77</v>
      </c>
      <c r="B114">
        <f>B74*10000/B62</f>
        <v>-0.20481704281745658</v>
      </c>
      <c r="C114">
        <f>C74*10000/C62</f>
        <v>-0.181089212665886</v>
      </c>
      <c r="D114">
        <f>D74*10000/D62</f>
        <v>-0.19852311177866128</v>
      </c>
      <c r="E114">
        <f>E74*10000/E62</f>
        <v>-0.18386042393662694</v>
      </c>
      <c r="F114">
        <f>F74*10000/F62</f>
        <v>-0.1467230824604083</v>
      </c>
      <c r="G114">
        <f>AVERAGE(C114:E114)</f>
        <v>-0.18782424946039142</v>
      </c>
      <c r="H114">
        <f>STDEV(C114:E114)</f>
        <v>0.00936851878130926</v>
      </c>
      <c r="I114">
        <f>(B114*B4+C114*C4+D114*D4+E114*E4+F114*F4)/SUM(B4:F4)</f>
        <v>-0.1848027595910872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-0.005495141139445098</v>
      </c>
      <c r="C115">
        <f>C75*10000/C62</f>
        <v>-0.004560810398653992</v>
      </c>
      <c r="D115">
        <f>D75*10000/D62</f>
        <v>-0.004844333533558541</v>
      </c>
      <c r="E115">
        <f>E75*10000/E62</f>
        <v>-0.003533207335212451</v>
      </c>
      <c r="F115">
        <f>F75*10000/F62</f>
        <v>-0.0032266415755281106</v>
      </c>
      <c r="G115">
        <f>AVERAGE(C115:E115)</f>
        <v>-0.004312783755808329</v>
      </c>
      <c r="H115">
        <f>STDEV(C115:E115)</f>
        <v>0.000689855701337845</v>
      </c>
      <c r="I115">
        <f>(B115*B4+C115*C4+D115*D4+E115*E4+F115*F4)/SUM(B4:F4)</f>
        <v>-0.00433919474803117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87.81844458190416</v>
      </c>
      <c r="C122">
        <f>C82*10000/C62</f>
        <v>44.9458802091816</v>
      </c>
      <c r="D122">
        <f>D82*10000/D62</f>
        <v>12.755418357933243</v>
      </c>
      <c r="E122">
        <f>E82*10000/E62</f>
        <v>-46.90302188267129</v>
      </c>
      <c r="F122">
        <f>F82*10000/F62</f>
        <v>-116.35246170555925</v>
      </c>
      <c r="G122">
        <f>AVERAGE(C122:E122)</f>
        <v>3.5994255614811856</v>
      </c>
      <c r="H122">
        <f>STDEV(C122:E122)</f>
        <v>46.60396288875235</v>
      </c>
      <c r="I122">
        <f>(B122*B4+C122*C4+D122*D4+E122*E4+F122*F4)/SUM(B4:F4)</f>
        <v>-0.19690672796863304</v>
      </c>
    </row>
    <row r="123" spans="1:9" ht="12.75">
      <c r="A123" t="s">
        <v>81</v>
      </c>
      <c r="B123">
        <f>B83*10000/B62</f>
        <v>-1.1852387509059796</v>
      </c>
      <c r="C123">
        <f>C83*10000/C62</f>
        <v>-1.2780606667616274</v>
      </c>
      <c r="D123">
        <f>D83*10000/D62</f>
        <v>-2.2018602797891442</v>
      </c>
      <c r="E123">
        <f>E83*10000/E62</f>
        <v>-2.895599713369029</v>
      </c>
      <c r="F123">
        <f>F83*10000/F62</f>
        <v>6.68021658497825</v>
      </c>
      <c r="G123">
        <f>AVERAGE(C123:E123)</f>
        <v>-2.1251735533066003</v>
      </c>
      <c r="H123">
        <f>STDEV(C123:E123)</f>
        <v>0.8114917019531693</v>
      </c>
      <c r="I123">
        <f>(B123*B4+C123*C4+D123*D4+E123*E4+F123*F4)/SUM(B4:F4)</f>
        <v>-0.8142329263784932</v>
      </c>
    </row>
    <row r="124" spans="1:9" ht="12.75">
      <c r="A124" t="s">
        <v>82</v>
      </c>
      <c r="B124">
        <f>B84*10000/B62</f>
        <v>0.5239962172308857</v>
      </c>
      <c r="C124">
        <f>C84*10000/C62</f>
        <v>-3.083145483438734</v>
      </c>
      <c r="D124">
        <f>D84*10000/D62</f>
        <v>-1.4279017220078927</v>
      </c>
      <c r="E124">
        <f>E84*10000/E62</f>
        <v>-2.616538491228623</v>
      </c>
      <c r="F124">
        <f>F84*10000/F62</f>
        <v>-0.4785838729557518</v>
      </c>
      <c r="G124">
        <f>AVERAGE(C124:E124)</f>
        <v>-2.3758618988917495</v>
      </c>
      <c r="H124">
        <f>STDEV(C124:E124)</f>
        <v>0.8534646413373539</v>
      </c>
      <c r="I124">
        <f>(B124*B4+C124*C4+D124*D4+E124*E4+F124*F4)/SUM(B4:F4)</f>
        <v>-1.7025547091890558</v>
      </c>
    </row>
    <row r="125" spans="1:9" ht="12.75">
      <c r="A125" t="s">
        <v>83</v>
      </c>
      <c r="B125">
        <f>B85*10000/B62</f>
        <v>-0.026691998871137053</v>
      </c>
      <c r="C125">
        <f>C85*10000/C62</f>
        <v>-0.1060110347272877</v>
      </c>
      <c r="D125">
        <f>D85*10000/D62</f>
        <v>-0.7714256276161245</v>
      </c>
      <c r="E125">
        <f>E85*10000/E62</f>
        <v>-0.6457176710919658</v>
      </c>
      <c r="F125">
        <f>F85*10000/F62</f>
        <v>-0.30378303207375196</v>
      </c>
      <c r="G125">
        <f>AVERAGE(C125:E125)</f>
        <v>-0.507718111145126</v>
      </c>
      <c r="H125">
        <f>STDEV(C125:E125)</f>
        <v>0.3535209385828444</v>
      </c>
      <c r="I125">
        <f>(B125*B4+C125*C4+D125*D4+E125*E4+F125*F4)/SUM(B4:F4)</f>
        <v>-0.4107557190410193</v>
      </c>
    </row>
    <row r="126" spans="1:9" ht="12.75">
      <c r="A126" t="s">
        <v>84</v>
      </c>
      <c r="B126">
        <f>B86*10000/B62</f>
        <v>0.6430258535540582</v>
      </c>
      <c r="C126">
        <f>C86*10000/C62</f>
        <v>0.003076069448995526</v>
      </c>
      <c r="D126">
        <f>D86*10000/D62</f>
        <v>0.24924463220885357</v>
      </c>
      <c r="E126">
        <f>E86*10000/E62</f>
        <v>0.10808929083136265</v>
      </c>
      <c r="F126">
        <f>F86*10000/F62</f>
        <v>1.7756659143134148</v>
      </c>
      <c r="G126">
        <f>AVERAGE(C126:E126)</f>
        <v>0.12013666416307058</v>
      </c>
      <c r="H126">
        <f>STDEV(C126:E126)</f>
        <v>0.12352568447881074</v>
      </c>
      <c r="I126">
        <f>(B126*B4+C126*C4+D126*D4+E126*E4+F126*F4)/SUM(B4:F4)</f>
        <v>0.4167678976293055</v>
      </c>
    </row>
    <row r="127" spans="1:9" ht="12.75">
      <c r="A127" t="s">
        <v>85</v>
      </c>
      <c r="B127">
        <f>B87*10000/B62</f>
        <v>-0.03419803895966783</v>
      </c>
      <c r="C127">
        <f>C87*10000/C62</f>
        <v>-0.12948397510994694</v>
      </c>
      <c r="D127">
        <f>D87*10000/D62</f>
        <v>-0.09497159229687283</v>
      </c>
      <c r="E127">
        <f>E87*10000/E62</f>
        <v>-0.26026984016411425</v>
      </c>
      <c r="F127">
        <f>F87*10000/F62</f>
        <v>-0.06357094900683787</v>
      </c>
      <c r="G127">
        <f>AVERAGE(C127:E127)</f>
        <v>-0.161575135856978</v>
      </c>
      <c r="H127">
        <f>STDEV(C127:E127)</f>
        <v>0.08719667215876895</v>
      </c>
      <c r="I127">
        <f>(B127*B4+C127*C4+D127*D4+E127*E4+F127*F4)/SUM(B4:F4)</f>
        <v>-0.13004663263030708</v>
      </c>
    </row>
    <row r="128" spans="1:9" ht="12.75">
      <c r="A128" t="s">
        <v>86</v>
      </c>
      <c r="B128">
        <f>B88*10000/B62</f>
        <v>0.097441161517661</v>
      </c>
      <c r="C128">
        <f>C88*10000/C62</f>
        <v>-0.2631388485421014</v>
      </c>
      <c r="D128">
        <f>D88*10000/D62</f>
        <v>-0.3285614488492574</v>
      </c>
      <c r="E128">
        <f>E88*10000/E62</f>
        <v>-0.05200435018979487</v>
      </c>
      <c r="F128">
        <f>F88*10000/F62</f>
        <v>0.041002857431342014</v>
      </c>
      <c r="G128">
        <f>AVERAGE(C128:E128)</f>
        <v>-0.21456821586038455</v>
      </c>
      <c r="H128">
        <f>STDEV(C128:E128)</f>
        <v>0.14453472584144486</v>
      </c>
      <c r="I128">
        <f>(B128*B4+C128*C4+D128*D4+E128*E4+F128*F4)/SUM(B4:F4)</f>
        <v>-0.13523463087174287</v>
      </c>
    </row>
    <row r="129" spans="1:9" ht="12.75">
      <c r="A129" t="s">
        <v>87</v>
      </c>
      <c r="B129">
        <f>B89*10000/B62</f>
        <v>-0.03468611762801374</v>
      </c>
      <c r="C129">
        <f>C89*10000/C62</f>
        <v>0.03854319401555557</v>
      </c>
      <c r="D129">
        <f>D89*10000/D62</f>
        <v>-0.02324069571408858</v>
      </c>
      <c r="E129">
        <f>E89*10000/E62</f>
        <v>0.13214019803722754</v>
      </c>
      <c r="F129">
        <f>F89*10000/F62</f>
        <v>-0.06694043178257103</v>
      </c>
      <c r="G129">
        <f>AVERAGE(C129:E129)</f>
        <v>0.04914756544623151</v>
      </c>
      <c r="H129">
        <f>STDEV(C129:E129)</f>
        <v>0.07823135596306158</v>
      </c>
      <c r="I129">
        <f>(B129*B4+C129*C4+D129*D4+E129*E4+F129*F4)/SUM(B4:F4)</f>
        <v>0.021518723652418706</v>
      </c>
    </row>
    <row r="130" spans="1:9" ht="12.75">
      <c r="A130" t="s">
        <v>88</v>
      </c>
      <c r="B130">
        <f>B90*10000/B62</f>
        <v>0.04412673270504649</v>
      </c>
      <c r="C130">
        <f>C90*10000/C62</f>
        <v>0.0007822930342841579</v>
      </c>
      <c r="D130">
        <f>D90*10000/D62</f>
        <v>0.04648386125921856</v>
      </c>
      <c r="E130">
        <f>E90*10000/E62</f>
        <v>0.09030817450407326</v>
      </c>
      <c r="F130">
        <f>F90*10000/F62</f>
        <v>0.3537836027474384</v>
      </c>
      <c r="G130">
        <f>AVERAGE(C130:E130)</f>
        <v>0.04585810959919199</v>
      </c>
      <c r="H130">
        <f>STDEV(C130:E130)</f>
        <v>0.04476622093823312</v>
      </c>
      <c r="I130">
        <f>(B130*B4+C130*C4+D130*D4+E130*E4+F130*F4)/SUM(B4:F4)</f>
        <v>0.08668617912804114</v>
      </c>
    </row>
    <row r="131" spans="1:9" ht="12.75">
      <c r="A131" t="s">
        <v>89</v>
      </c>
      <c r="B131">
        <f>B91*10000/B62</f>
        <v>-0.0058521729287269175</v>
      </c>
      <c r="C131">
        <f>C91*10000/C62</f>
        <v>-0.027885801349199442</v>
      </c>
      <c r="D131">
        <f>D91*10000/D62</f>
        <v>0.005101843968945116</v>
      </c>
      <c r="E131">
        <f>E91*10000/E62</f>
        <v>0.05115068711551213</v>
      </c>
      <c r="F131">
        <f>F91*10000/F62</f>
        <v>-0.05920110527181053</v>
      </c>
      <c r="G131">
        <f>AVERAGE(C131:E131)</f>
        <v>0.009455576578419268</v>
      </c>
      <c r="H131">
        <f>STDEV(C131:E131)</f>
        <v>0.03969770607899429</v>
      </c>
      <c r="I131">
        <f>(B131*B4+C131*C4+D131*D4+E131*E4+F131*F4)/SUM(B4:F4)</f>
        <v>-0.001921862302327368</v>
      </c>
    </row>
    <row r="132" spans="1:9" ht="12.75">
      <c r="A132" t="s">
        <v>90</v>
      </c>
      <c r="B132">
        <f>B92*10000/B62</f>
        <v>0.041472111726446284</v>
      </c>
      <c r="C132">
        <f>C92*10000/C62</f>
        <v>-0.023572320355605053</v>
      </c>
      <c r="D132">
        <f>D92*10000/D62</f>
        <v>-0.0215068390870822</v>
      </c>
      <c r="E132">
        <f>E92*10000/E62</f>
        <v>0.032759205671091016</v>
      </c>
      <c r="F132">
        <f>F92*10000/F62</f>
        <v>0.0076359674211904875</v>
      </c>
      <c r="G132">
        <f>AVERAGE(C132:E132)</f>
        <v>-0.004106651257198747</v>
      </c>
      <c r="H132">
        <f>STDEV(C132:E132)</f>
        <v>0.03194346738396604</v>
      </c>
      <c r="I132">
        <f>(B132*B4+C132*C4+D132*D4+E132*E4+F132*F4)/SUM(B4:F4)</f>
        <v>0.00406853772615975</v>
      </c>
    </row>
    <row r="133" spans="1:9" ht="12.75">
      <c r="A133" t="s">
        <v>91</v>
      </c>
      <c r="B133">
        <f>B93*10000/B62</f>
        <v>0.11324319505844262</v>
      </c>
      <c r="C133">
        <f>C93*10000/C62</f>
        <v>0.10416582991160662</v>
      </c>
      <c r="D133">
        <f>D93*10000/D62</f>
        <v>0.11484475834598688</v>
      </c>
      <c r="E133">
        <f>E93*10000/E62</f>
        <v>0.10971408693831677</v>
      </c>
      <c r="F133">
        <f>F93*10000/F62</f>
        <v>0.06674298128523756</v>
      </c>
      <c r="G133">
        <f>AVERAGE(C133:E133)</f>
        <v>0.1095748917319701</v>
      </c>
      <c r="H133">
        <f>STDEV(C133:E133)</f>
        <v>0.0053408248057537034</v>
      </c>
      <c r="I133">
        <f>(B133*B4+C133*C4+D133*D4+E133*E4+F133*F4)/SUM(B4:F4)</f>
        <v>0.10439188567057359</v>
      </c>
    </row>
    <row r="134" spans="1:9" ht="12.75">
      <c r="A134" t="s">
        <v>92</v>
      </c>
      <c r="B134">
        <f>B94*10000/B62</f>
        <v>-0.015321421735437955</v>
      </c>
      <c r="C134">
        <f>C94*10000/C62</f>
        <v>-0.007541645219210609</v>
      </c>
      <c r="D134">
        <f>D94*10000/D62</f>
        <v>-0.0035752372236698337</v>
      </c>
      <c r="E134">
        <f>E94*10000/E62</f>
        <v>0.0009871761279560038</v>
      </c>
      <c r="F134">
        <f>F94*10000/F62</f>
        <v>-0.012291159961105719</v>
      </c>
      <c r="G134">
        <f>AVERAGE(C134:E134)</f>
        <v>-0.0033765687716414794</v>
      </c>
      <c r="H134">
        <f>STDEV(C134:E134)</f>
        <v>0.004267880066068486</v>
      </c>
      <c r="I134">
        <f>(B134*B4+C134*C4+D134*D4+E134*E4+F134*F4)/SUM(B4:F4)</f>
        <v>-0.006297152109003802</v>
      </c>
    </row>
    <row r="135" spans="1:9" ht="12.75">
      <c r="A135" t="s">
        <v>93</v>
      </c>
      <c r="B135">
        <f>B95*10000/B62</f>
        <v>-0.003431807244468912</v>
      </c>
      <c r="C135">
        <f>C95*10000/C62</f>
        <v>0.001434235527936771</v>
      </c>
      <c r="D135">
        <f>D95*10000/D62</f>
        <v>-0.0028451270118468814</v>
      </c>
      <c r="E135">
        <f>E95*10000/E62</f>
        <v>0.0025814100530694305</v>
      </c>
      <c r="F135">
        <f>F95*10000/F62</f>
        <v>0.0018756202120563193</v>
      </c>
      <c r="G135">
        <f>AVERAGE(C135:E135)</f>
        <v>0.00039017285638644005</v>
      </c>
      <c r="H135">
        <f>STDEV(C135:E135)</f>
        <v>0.0028599608871138858</v>
      </c>
      <c r="I135">
        <f>(B135*B4+C135*C4+D135*D4+E135*E4+F135*F4)/SUM(B4:F4)</f>
        <v>3.477760918158937E-05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2004-11-03T11:54:05Z</cp:lastPrinted>
  <dcterms:created xsi:type="dcterms:W3CDTF">2004-11-03T11:54:05Z</dcterms:created>
  <dcterms:modified xsi:type="dcterms:W3CDTF">2004-11-03T17:07:50Z</dcterms:modified>
  <cp:category/>
  <cp:version/>
  <cp:contentType/>
  <cp:contentStatus/>
</cp:coreProperties>
</file>