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<sst xmlns="http://schemas.openxmlformats.org/spreadsheetml/2006/main" count="204" uniqueCount="98">
  <si>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03/11/2004       14:16:07</t>
  </si>
  <si>
    <t>LISSNER</t>
  </si>
  <si>
    <t>HCMQAP375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</si>
  <si>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</si>
  <si>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</si>
  <si>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</si>
  <si>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</si>
  <si>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</si>
  <si>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</si>
  <si>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</si>
  <si>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</si>
  <si>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</si>
  <si>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</si>
  <si>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</si>
  <si>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</si>
  <si>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</si>
  <si>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</si>
  <si>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</si>
  <si>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</si>
  <si>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</si>
  <si>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</si>
  <si>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</si>
  <si>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</si>
  <si>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</si>
  <si>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</si>
  <si>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</si>
  <si>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</si>
  <si>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</si>
  <si>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</si>
  <si>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</si>
  <si>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</si>
  <si>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</si>
  <si>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</si>
  <si>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</si>
  <si>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</si>
  <si>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</si>
  <si>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</si>
  <si>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</si>
  <si>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</si>
  <si>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</si>
  <si>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</si>
  <si>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</si>
  <si>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</si>
  <si>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</si>
  <si>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</si>
  <si>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</si>
  <si>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</si>
  <si>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-0.003763*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</si>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</sst>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715709"/>
        <c:axId val="9570470"/>
      </c:lineChart>
      <c:catAx>
        <c:axId val="607157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0470"/>
        <c:crosses val="autoZero"/>
        <c:auto val="1"/>
        <c:lblOffset val="100"/>
        <c:noMultiLvlLbl val="0"/>
      </c:catAx>
      <c:valAx>
        <c:axId val="9570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57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-0.003764</v>
      </c>
      <c r="D4" s="13">
        <v>-0.003762</v>
      </c>
      <c r="E4" s="13">
        <v>-0.003764</v>
      </c>
      <c r="F4" s="24">
        <v>-0.002082</v>
      </c>
      <c r="G4" s="34">
        <v>-0.011728</v>
      </c>
    </row>
    <row r="5" spans="1:7" ht="12.75" thickBot="1">
      <c r="A5" s="44" t="s">
        <v>13</v>
      </c>
      <c r="B5" s="45">
        <v>8.401464</v>
      </c>
      <c r="C5" s="46">
        <v>4.164847</v>
      </c>
      <c r="D5" s="46">
        <v>-0.112572</v>
      </c>
      <c r="E5" s="46">
        <v>-4.14979</v>
      </c>
      <c r="F5" s="47">
        <v>-9.045648</v>
      </c>
      <c r="G5" s="48">
        <v>5.759092</v>
      </c>
    </row>
    <row r="6" spans="1:7" ht="12.75" thickTop="1">
      <c r="A6" s="6" t="s">
        <v>14</v>
      </c>
      <c r="B6" s="39">
        <v>-1.131702</v>
      </c>
      <c r="C6" s="40">
        <v>-20.87415</v>
      </c>
      <c r="D6" s="40">
        <v>0.3112934</v>
      </c>
      <c r="E6" s="40">
        <v>6.789088</v>
      </c>
      <c r="F6" s="41">
        <v>26.18385</v>
      </c>
      <c r="G6" s="42">
        <v>0.006880429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1.20956</v>
      </c>
      <c r="C8" s="14">
        <v>0.1269162</v>
      </c>
      <c r="D8" s="14">
        <v>-2.119548</v>
      </c>
      <c r="E8" s="14">
        <v>-1.75184</v>
      </c>
      <c r="F8" s="25">
        <v>-2.637296</v>
      </c>
      <c r="G8" s="35">
        <v>-1.076632</v>
      </c>
    </row>
    <row r="9" spans="1:7" ht="12">
      <c r="A9" s="20" t="s">
        <v>17</v>
      </c>
      <c r="B9" s="29">
        <v>0.1880313</v>
      </c>
      <c r="C9" s="14">
        <v>-0.3470233</v>
      </c>
      <c r="D9" s="14">
        <v>-0.6956319</v>
      </c>
      <c r="E9" s="14">
        <v>-0.5648031</v>
      </c>
      <c r="F9" s="25">
        <v>-0.8588838</v>
      </c>
      <c r="G9" s="35">
        <v>-0.4737708</v>
      </c>
    </row>
    <row r="10" spans="1:7" ht="12">
      <c r="A10" s="20" t="s">
        <v>18</v>
      </c>
      <c r="B10" s="29">
        <v>-0.004485679</v>
      </c>
      <c r="C10" s="14">
        <v>0.1788166</v>
      </c>
      <c r="D10" s="14">
        <v>1.189787</v>
      </c>
      <c r="E10" s="14">
        <v>0.804597</v>
      </c>
      <c r="F10" s="25">
        <v>0.5697383</v>
      </c>
      <c r="G10" s="35">
        <v>0.5980535</v>
      </c>
    </row>
    <row r="11" spans="1:7" ht="12">
      <c r="A11" s="21" t="s">
        <v>19</v>
      </c>
      <c r="B11" s="31">
        <v>1.582838</v>
      </c>
      <c r="C11" s="16">
        <v>0.4140797</v>
      </c>
      <c r="D11" s="16">
        <v>0.5018948</v>
      </c>
      <c r="E11" s="16">
        <v>-0.04410382</v>
      </c>
      <c r="F11" s="27">
        <v>12.62732</v>
      </c>
      <c r="G11" s="37">
        <v>2.120162</v>
      </c>
    </row>
    <row r="12" spans="1:7" ht="12">
      <c r="A12" s="20" t="s">
        <v>20</v>
      </c>
      <c r="B12" s="29">
        <v>-0.01972424</v>
      </c>
      <c r="C12" s="14">
        <v>-0.2312056</v>
      </c>
      <c r="D12" s="14">
        <v>-0.101182</v>
      </c>
      <c r="E12" s="14">
        <v>-0.1037911</v>
      </c>
      <c r="F12" s="25">
        <v>-0.1817931</v>
      </c>
      <c r="G12" s="35">
        <v>-0.1320301</v>
      </c>
    </row>
    <row r="13" spans="1:7" ht="12">
      <c r="A13" s="20" t="s">
        <v>21</v>
      </c>
      <c r="B13" s="29">
        <v>-0.0153277</v>
      </c>
      <c r="C13" s="14">
        <v>0.03140741</v>
      </c>
      <c r="D13" s="14">
        <v>-0.03498587</v>
      </c>
      <c r="E13" s="14">
        <v>0.04473471</v>
      </c>
      <c r="F13" s="25">
        <v>-0.1919848</v>
      </c>
      <c r="G13" s="35">
        <v>-0.01785556</v>
      </c>
    </row>
    <row r="14" spans="1:7" ht="12">
      <c r="A14" s="20" t="s">
        <v>22</v>
      </c>
      <c r="B14" s="29">
        <v>-0.1380575</v>
      </c>
      <c r="C14" s="14">
        <v>0.08202335</v>
      </c>
      <c r="D14" s="14">
        <v>0.0617538</v>
      </c>
      <c r="E14" s="14">
        <v>0.05193093</v>
      </c>
      <c r="F14" s="25">
        <v>0.05880777</v>
      </c>
      <c r="G14" s="35">
        <v>0.0348912</v>
      </c>
    </row>
    <row r="15" spans="1:7" ht="12">
      <c r="A15" s="21" t="s">
        <v>23</v>
      </c>
      <c r="B15" s="31">
        <v>-0.3790704</v>
      </c>
      <c r="C15" s="16">
        <v>-0.1983059</v>
      </c>
      <c r="D15" s="16">
        <v>-0.1412597</v>
      </c>
      <c r="E15" s="16">
        <v>-0.1440204</v>
      </c>
      <c r="F15" s="27">
        <v>-0.407904</v>
      </c>
      <c r="G15" s="37">
        <v>-0.2256428</v>
      </c>
    </row>
    <row r="16" spans="1:7" ht="12">
      <c r="A16" s="20" t="s">
        <v>24</v>
      </c>
      <c r="B16" s="29">
        <v>-0.01063478</v>
      </c>
      <c r="C16" s="14">
        <v>-0.05250184</v>
      </c>
      <c r="D16" s="14">
        <v>-0.02141277</v>
      </c>
      <c r="E16" s="14">
        <v>-0.0265325</v>
      </c>
      <c r="F16" s="25">
        <v>-0.02790847</v>
      </c>
      <c r="G16" s="35">
        <v>-0.02942933</v>
      </c>
    </row>
    <row r="17" spans="1:7" ht="12">
      <c r="A17" s="20" t="s">
        <v>25</v>
      </c>
      <c r="B17" s="29">
        <v>-0.04494462</v>
      </c>
      <c r="C17" s="14">
        <v>-0.03996353</v>
      </c>
      <c r="D17" s="14">
        <v>-0.03827834</v>
      </c>
      <c r="E17" s="14">
        <v>-0.02633137</v>
      </c>
      <c r="F17" s="25">
        <v>-0.04159456</v>
      </c>
      <c r="G17" s="35">
        <v>-0.03721674</v>
      </c>
    </row>
    <row r="18" spans="1:7" ht="12">
      <c r="A18" s="20" t="s">
        <v>26</v>
      </c>
      <c r="B18" s="29">
        <v>-0.001305831</v>
      </c>
      <c r="C18" s="14">
        <v>0.03981898</v>
      </c>
      <c r="D18" s="14">
        <v>0.02733784</v>
      </c>
      <c r="E18" s="14">
        <v>0.03637181</v>
      </c>
      <c r="F18" s="25">
        <v>-0.001313954</v>
      </c>
      <c r="G18" s="35">
        <v>0.02453462</v>
      </c>
    </row>
    <row r="19" spans="1:7" ht="12">
      <c r="A19" s="21" t="s">
        <v>27</v>
      </c>
      <c r="B19" s="31">
        <v>-0.2142126</v>
      </c>
      <c r="C19" s="16">
        <v>-0.1983737</v>
      </c>
      <c r="D19" s="16">
        <v>-0.1981806</v>
      </c>
      <c r="E19" s="16">
        <v>-0.1875471</v>
      </c>
      <c r="F19" s="27">
        <v>-0.1477885</v>
      </c>
      <c r="G19" s="37">
        <v>-0.1912851</v>
      </c>
    </row>
    <row r="20" spans="1:7" ht="12.75" thickBot="1">
      <c r="A20" s="44" t="s">
        <v>28</v>
      </c>
      <c r="B20" s="45">
        <v>0.0009484762</v>
      </c>
      <c r="C20" s="46">
        <v>-0.006534959</v>
      </c>
      <c r="D20" s="46">
        <v>-0.0122747</v>
      </c>
      <c r="E20" s="46">
        <v>-0.01430604</v>
      </c>
      <c r="F20" s="47">
        <v>-0.01120033</v>
      </c>
      <c r="G20" s="48">
        <v>-0.009321976</v>
      </c>
    </row>
    <row r="21" spans="1:7" ht="12.75" thickTop="1">
      <c r="A21" s="6" t="s">
        <v>29</v>
      </c>
      <c r="B21" s="39">
        <v>-129.9499</v>
      </c>
      <c r="C21" s="40">
        <v>160.2854</v>
      </c>
      <c r="D21" s="40">
        <v>75.19792</v>
      </c>
      <c r="E21" s="40">
        <v>-77.79914</v>
      </c>
      <c r="F21" s="41">
        <v>-143.4069</v>
      </c>
      <c r="G21" s="43">
        <v>0.002177778</v>
      </c>
    </row>
    <row r="22" spans="1:7" ht="12">
      <c r="A22" s="20" t="s">
        <v>30</v>
      </c>
      <c r="B22" s="29">
        <v>168.0451</v>
      </c>
      <c r="C22" s="14">
        <v>83.29886</v>
      </c>
      <c r="D22" s="14">
        <v>-2.251438</v>
      </c>
      <c r="E22" s="14">
        <v>-82.99771</v>
      </c>
      <c r="F22" s="25">
        <v>-180.9327</v>
      </c>
      <c r="G22" s="36">
        <v>0</v>
      </c>
    </row>
    <row r="23" spans="1:7" ht="12">
      <c r="A23" s="20" t="s">
        <v>31</v>
      </c>
      <c r="B23" s="29">
        <v>1.686248</v>
      </c>
      <c r="C23" s="14">
        <v>1.177498</v>
      </c>
      <c r="D23" s="14">
        <v>2.297918</v>
      </c>
      <c r="E23" s="14">
        <v>0.798602</v>
      </c>
      <c r="F23" s="25">
        <v>5.920946</v>
      </c>
      <c r="G23" s="35">
        <v>2.06102</v>
      </c>
    </row>
    <row r="24" spans="1:7" ht="12">
      <c r="A24" s="20" t="s">
        <v>32</v>
      </c>
      <c r="B24" s="29">
        <v>1.619003</v>
      </c>
      <c r="C24" s="14">
        <v>-3.009927</v>
      </c>
      <c r="D24" s="14">
        <v>-2.537863</v>
      </c>
      <c r="E24" s="14">
        <v>-2.176016</v>
      </c>
      <c r="F24" s="25">
        <v>-0.6496365</v>
      </c>
      <c r="G24" s="35">
        <v>-1.710188</v>
      </c>
    </row>
    <row r="25" spans="1:7" ht="12">
      <c r="A25" s="20" t="s">
        <v>33</v>
      </c>
      <c r="B25" s="29">
        <v>0.8739621</v>
      </c>
      <c r="C25" s="14">
        <v>0.4128265</v>
      </c>
      <c r="D25" s="14">
        <v>0.4339212</v>
      </c>
      <c r="E25" s="14">
        <v>0.1780103</v>
      </c>
      <c r="F25" s="25">
        <v>-0.4171321</v>
      </c>
      <c r="G25" s="35">
        <v>0.3178158</v>
      </c>
    </row>
    <row r="26" spans="1:7" ht="12">
      <c r="A26" s="21" t="s">
        <v>34</v>
      </c>
      <c r="B26" s="31">
        <v>0.6325696</v>
      </c>
      <c r="C26" s="16">
        <v>0.7115389</v>
      </c>
      <c r="D26" s="16">
        <v>0.6503188</v>
      </c>
      <c r="E26" s="16">
        <v>0.6819032</v>
      </c>
      <c r="F26" s="27">
        <v>1.503316</v>
      </c>
      <c r="G26" s="37">
        <v>0.7837416</v>
      </c>
    </row>
    <row r="27" spans="1:7" ht="12">
      <c r="A27" s="20" t="s">
        <v>35</v>
      </c>
      <c r="B27" s="29">
        <v>0.2489154</v>
      </c>
      <c r="C27" s="14">
        <v>0.4400798</v>
      </c>
      <c r="D27" s="14">
        <v>0.1306309</v>
      </c>
      <c r="E27" s="14">
        <v>-0.026684</v>
      </c>
      <c r="F27" s="25">
        <v>0.3999215</v>
      </c>
      <c r="G27" s="35">
        <v>0.2202307</v>
      </c>
    </row>
    <row r="28" spans="1:7" ht="12">
      <c r="A28" s="20" t="s">
        <v>36</v>
      </c>
      <c r="B28" s="29">
        <v>0.1605955</v>
      </c>
      <c r="C28" s="14">
        <v>-0.2482352</v>
      </c>
      <c r="D28" s="14">
        <v>-0.3328283</v>
      </c>
      <c r="E28" s="14">
        <v>-0.2137534</v>
      </c>
      <c r="F28" s="25">
        <v>-0.3727612</v>
      </c>
      <c r="G28" s="35">
        <v>-0.2175728</v>
      </c>
    </row>
    <row r="29" spans="1:7" ht="12">
      <c r="A29" s="20" t="s">
        <v>37</v>
      </c>
      <c r="B29" s="29">
        <v>0.1527023</v>
      </c>
      <c r="C29" s="14">
        <v>0.03361993</v>
      </c>
      <c r="D29" s="14">
        <v>0.02127906</v>
      </c>
      <c r="E29" s="14">
        <v>0.09186503</v>
      </c>
      <c r="F29" s="25">
        <v>0.1257828</v>
      </c>
      <c r="G29" s="35">
        <v>0.07420957</v>
      </c>
    </row>
    <row r="30" spans="1:7" ht="12">
      <c r="A30" s="21" t="s">
        <v>38</v>
      </c>
      <c r="B30" s="31">
        <v>0.04868675</v>
      </c>
      <c r="C30" s="16">
        <v>-0.01098048</v>
      </c>
      <c r="D30" s="16">
        <v>0.08347598</v>
      </c>
      <c r="E30" s="16">
        <v>0.03319865</v>
      </c>
      <c r="F30" s="27">
        <v>0.3887938</v>
      </c>
      <c r="G30" s="37">
        <v>0.08422253</v>
      </c>
    </row>
    <row r="31" spans="1:7" ht="12">
      <c r="A31" s="20" t="s">
        <v>39</v>
      </c>
      <c r="B31" s="29">
        <v>0.03004573</v>
      </c>
      <c r="C31" s="14">
        <v>0.03338553</v>
      </c>
      <c r="D31" s="14">
        <v>0.01371294</v>
      </c>
      <c r="E31" s="14">
        <v>-0.01598803</v>
      </c>
      <c r="F31" s="25">
        <v>0.02871575</v>
      </c>
      <c r="G31" s="35">
        <v>0.01566206</v>
      </c>
    </row>
    <row r="32" spans="1:7" ht="12">
      <c r="A32" s="20" t="s">
        <v>40</v>
      </c>
      <c r="B32" s="29">
        <v>0.01188281</v>
      </c>
      <c r="C32" s="14">
        <v>0.01084886</v>
      </c>
      <c r="D32" s="14">
        <v>-0.004776642</v>
      </c>
      <c r="E32" s="14">
        <v>-0.003254575</v>
      </c>
      <c r="F32" s="25">
        <v>-0.03484628</v>
      </c>
      <c r="G32" s="35">
        <v>-0.002240971</v>
      </c>
    </row>
    <row r="33" spans="1:7" ht="12">
      <c r="A33" s="20" t="s">
        <v>41</v>
      </c>
      <c r="B33" s="29">
        <v>0.1643793</v>
      </c>
      <c r="C33" s="14">
        <v>0.08111685</v>
      </c>
      <c r="D33" s="14">
        <v>0.09246416</v>
      </c>
      <c r="E33" s="14">
        <v>0.108654</v>
      </c>
      <c r="F33" s="25">
        <v>0.1065289</v>
      </c>
      <c r="G33" s="35">
        <v>0.1059345</v>
      </c>
    </row>
    <row r="34" spans="1:7" ht="12">
      <c r="A34" s="21" t="s">
        <v>42</v>
      </c>
      <c r="B34" s="31">
        <v>-0.03721251</v>
      </c>
      <c r="C34" s="16">
        <v>-0.01110411</v>
      </c>
      <c r="D34" s="16">
        <v>0.009223979</v>
      </c>
      <c r="E34" s="16">
        <v>0.02211288</v>
      </c>
      <c r="F34" s="27">
        <v>0.0007402298</v>
      </c>
      <c r="G34" s="37">
        <v>-0.0004545185</v>
      </c>
    </row>
    <row r="35" spans="1:7" ht="12.75" thickBot="1">
      <c r="A35" s="22" t="s">
        <v>43</v>
      </c>
      <c r="B35" s="32">
        <v>-0.002989571</v>
      </c>
      <c r="C35" s="17">
        <v>0.002494931</v>
      </c>
      <c r="D35" s="17">
        <v>0.002139225</v>
      </c>
      <c r="E35" s="17">
        <v>0.006386433</v>
      </c>
      <c r="F35" s="28">
        <v>0.003400824</v>
      </c>
      <c r="G35" s="38">
        <v>0.002669776</v>
      </c>
    </row>
    <row r="36" spans="1:7" ht="12">
      <c r="A36" s="4" t="s">
        <v>44</v>
      </c>
      <c r="B36" s="3">
        <v>21.93604</v>
      </c>
      <c r="C36" s="3">
        <v>21.93298</v>
      </c>
      <c r="D36" s="3">
        <v>21.94214</v>
      </c>
      <c r="E36" s="3">
        <v>21.94519</v>
      </c>
      <c r="F36" s="3">
        <v>21.95435</v>
      </c>
      <c r="G36" s="3"/>
    </row>
    <row r="37" spans="1:6" ht="12">
      <c r="A37" s="4" t="s">
        <v>45</v>
      </c>
      <c r="B37" s="2">
        <v>0.3880819</v>
      </c>
      <c r="C37" s="2">
        <v>0.378418</v>
      </c>
      <c r="D37" s="2">
        <v>0.3774007</v>
      </c>
      <c r="E37" s="2">
        <v>0.3758748</v>
      </c>
      <c r="F37" s="2">
        <v>0.3799439</v>
      </c>
    </row>
    <row r="38" spans="1:7" ht="12">
      <c r="A38" s="4" t="s">
        <v>53</v>
      </c>
      <c r="B38" s="2">
        <v>0</v>
      </c>
      <c r="C38" s="2">
        <v>3.321398E-05</v>
      </c>
      <c r="D38" s="2">
        <v>0</v>
      </c>
      <c r="E38" s="2">
        <v>-1.26383E-05</v>
      </c>
      <c r="F38" s="2">
        <v>-4.890752E-05</v>
      </c>
      <c r="G38" s="2">
        <v>0.0003041693</v>
      </c>
    </row>
    <row r="39" spans="1:7" ht="12.75" thickBot="1">
      <c r="A39" s="4" t="s">
        <v>54</v>
      </c>
      <c r="B39" s="2">
        <v>0.0002208202</v>
      </c>
      <c r="C39" s="2">
        <v>-0.0002727618</v>
      </c>
      <c r="D39" s="2">
        <v>-0.0001278366</v>
      </c>
      <c r="E39" s="2">
        <v>0.0001321537</v>
      </c>
      <c r="F39" s="2">
        <v>0.0002429068</v>
      </c>
      <c r="G39" s="2">
        <v>0.001038151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3.116676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0.003764</v>
      </c>
      <c r="D4">
        <v>0.003762</v>
      </c>
      <c r="E4">
        <v>0.003764</v>
      </c>
      <c r="F4">
        <v>0.002082</v>
      </c>
      <c r="G4">
        <v>0.011728</v>
      </c>
    </row>
    <row r="5" spans="1:7" ht="12.75">
      <c r="A5" t="s">
        <v>13</v>
      </c>
      <c r="B5">
        <v>8.401464</v>
      </c>
      <c r="C5">
        <v>4.164847</v>
      </c>
      <c r="D5">
        <v>-0.112572</v>
      </c>
      <c r="E5">
        <v>-4.14979</v>
      </c>
      <c r="F5">
        <v>-9.045648</v>
      </c>
      <c r="G5">
        <v>5.759092</v>
      </c>
    </row>
    <row r="6" spans="1:7" ht="12.75">
      <c r="A6" t="s">
        <v>14</v>
      </c>
      <c r="B6" s="49">
        <v>-1.131702</v>
      </c>
      <c r="C6" s="49">
        <v>-20.87415</v>
      </c>
      <c r="D6" s="49">
        <v>0.3112934</v>
      </c>
      <c r="E6" s="49">
        <v>6.789088</v>
      </c>
      <c r="F6" s="49">
        <v>26.18385</v>
      </c>
      <c r="G6" s="49">
        <v>0.006880429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1.20956</v>
      </c>
      <c r="C8" s="49">
        <v>0.1269162</v>
      </c>
      <c r="D8" s="49">
        <v>-2.119548</v>
      </c>
      <c r="E8" s="49">
        <v>-1.75184</v>
      </c>
      <c r="F8" s="49">
        <v>-2.637296</v>
      </c>
      <c r="G8" s="49">
        <v>-1.076632</v>
      </c>
    </row>
    <row r="9" spans="1:7" ht="12.75">
      <c r="A9" t="s">
        <v>17</v>
      </c>
      <c r="B9" s="49">
        <v>0.1880313</v>
      </c>
      <c r="C9" s="49">
        <v>-0.3470233</v>
      </c>
      <c r="D9" s="49">
        <v>-0.6956319</v>
      </c>
      <c r="E9" s="49">
        <v>-0.5648031</v>
      </c>
      <c r="F9" s="49">
        <v>-0.8588838</v>
      </c>
      <c r="G9" s="49">
        <v>-0.4737708</v>
      </c>
    </row>
    <row r="10" spans="1:7" ht="12.75">
      <c r="A10" t="s">
        <v>18</v>
      </c>
      <c r="B10" s="49">
        <v>-0.004485679</v>
      </c>
      <c r="C10" s="49">
        <v>0.1788166</v>
      </c>
      <c r="D10" s="49">
        <v>1.189787</v>
      </c>
      <c r="E10" s="49">
        <v>0.804597</v>
      </c>
      <c r="F10" s="49">
        <v>0.5697383</v>
      </c>
      <c r="G10" s="49">
        <v>0.5980535</v>
      </c>
    </row>
    <row r="11" spans="1:7" ht="12.75">
      <c r="A11" t="s">
        <v>19</v>
      </c>
      <c r="B11" s="49">
        <v>1.582838</v>
      </c>
      <c r="C11" s="49">
        <v>0.4140797</v>
      </c>
      <c r="D11" s="49">
        <v>0.5018948</v>
      </c>
      <c r="E11" s="49">
        <v>-0.04410382</v>
      </c>
      <c r="F11" s="49">
        <v>12.62732</v>
      </c>
      <c r="G11" s="49">
        <v>2.120162</v>
      </c>
    </row>
    <row r="12" spans="1:7" ht="12.75">
      <c r="A12" t="s">
        <v>20</v>
      </c>
      <c r="B12" s="49">
        <v>-0.01972424</v>
      </c>
      <c r="C12" s="49">
        <v>-0.2312056</v>
      </c>
      <c r="D12" s="49">
        <v>-0.101182</v>
      </c>
      <c r="E12" s="49">
        <v>-0.1037911</v>
      </c>
      <c r="F12" s="49">
        <v>-0.1817931</v>
      </c>
      <c r="G12" s="49">
        <v>-0.1320301</v>
      </c>
    </row>
    <row r="13" spans="1:7" ht="12.75">
      <c r="A13" t="s">
        <v>21</v>
      </c>
      <c r="B13" s="49">
        <v>-0.0153277</v>
      </c>
      <c r="C13" s="49">
        <v>0.03140741</v>
      </c>
      <c r="D13" s="49">
        <v>-0.03498587</v>
      </c>
      <c r="E13" s="49">
        <v>0.04473471</v>
      </c>
      <c r="F13" s="49">
        <v>-0.1919848</v>
      </c>
      <c r="G13" s="49">
        <v>-0.01785556</v>
      </c>
    </row>
    <row r="14" spans="1:7" ht="12.75">
      <c r="A14" t="s">
        <v>22</v>
      </c>
      <c r="B14" s="49">
        <v>-0.1380575</v>
      </c>
      <c r="C14" s="49">
        <v>0.08202335</v>
      </c>
      <c r="D14" s="49">
        <v>0.0617538</v>
      </c>
      <c r="E14" s="49">
        <v>0.05193093</v>
      </c>
      <c r="F14" s="49">
        <v>0.05880777</v>
      </c>
      <c r="G14" s="49">
        <v>0.0348912</v>
      </c>
    </row>
    <row r="15" spans="1:7" ht="12.75">
      <c r="A15" t="s">
        <v>23</v>
      </c>
      <c r="B15" s="49">
        <v>-0.3790704</v>
      </c>
      <c r="C15" s="49">
        <v>-0.1983059</v>
      </c>
      <c r="D15" s="49">
        <v>-0.1412597</v>
      </c>
      <c r="E15" s="49">
        <v>-0.1440204</v>
      </c>
      <c r="F15" s="49">
        <v>-0.407904</v>
      </c>
      <c r="G15" s="49">
        <v>-0.2256428</v>
      </c>
    </row>
    <row r="16" spans="1:7" ht="12.75">
      <c r="A16" t="s">
        <v>24</v>
      </c>
      <c r="B16" s="49">
        <v>-0.01063478</v>
      </c>
      <c r="C16" s="49">
        <v>-0.05250184</v>
      </c>
      <c r="D16" s="49">
        <v>-0.02141277</v>
      </c>
      <c r="E16" s="49">
        <v>-0.0265325</v>
      </c>
      <c r="F16" s="49">
        <v>-0.02790847</v>
      </c>
      <c r="G16" s="49">
        <v>-0.02942933</v>
      </c>
    </row>
    <row r="17" spans="1:7" ht="12.75">
      <c r="A17" t="s">
        <v>25</v>
      </c>
      <c r="B17" s="49">
        <v>-0.04494462</v>
      </c>
      <c r="C17" s="49">
        <v>-0.03996353</v>
      </c>
      <c r="D17" s="49">
        <v>-0.03827834</v>
      </c>
      <c r="E17" s="49">
        <v>-0.02633137</v>
      </c>
      <c r="F17" s="49">
        <v>-0.04159456</v>
      </c>
      <c r="G17" s="49">
        <v>-0.03721674</v>
      </c>
    </row>
    <row r="18" spans="1:7" ht="12.75">
      <c r="A18" t="s">
        <v>26</v>
      </c>
      <c r="B18" s="49">
        <v>-0.001305831</v>
      </c>
      <c r="C18" s="49">
        <v>0.03981898</v>
      </c>
      <c r="D18" s="49">
        <v>0.02733784</v>
      </c>
      <c r="E18" s="49">
        <v>0.03637181</v>
      </c>
      <c r="F18" s="49">
        <v>-0.001313954</v>
      </c>
      <c r="G18" s="49">
        <v>0.02453462</v>
      </c>
    </row>
    <row r="19" spans="1:7" ht="12.75">
      <c r="A19" t="s">
        <v>27</v>
      </c>
      <c r="B19" s="49">
        <v>-0.2142126</v>
      </c>
      <c r="C19" s="49">
        <v>-0.1983737</v>
      </c>
      <c r="D19" s="49">
        <v>-0.1981806</v>
      </c>
      <c r="E19" s="49">
        <v>-0.1875471</v>
      </c>
      <c r="F19" s="49">
        <v>-0.1477885</v>
      </c>
      <c r="G19" s="49">
        <v>-0.1912851</v>
      </c>
    </row>
    <row r="20" spans="1:7" ht="12.75">
      <c r="A20" t="s">
        <v>28</v>
      </c>
      <c r="B20" s="49">
        <v>0.0009484762</v>
      </c>
      <c r="C20" s="49">
        <v>-0.006534959</v>
      </c>
      <c r="D20" s="49">
        <v>-0.0122747</v>
      </c>
      <c r="E20" s="49">
        <v>-0.01430604</v>
      </c>
      <c r="F20" s="49">
        <v>-0.01120033</v>
      </c>
      <c r="G20" s="49">
        <v>-0.009321976</v>
      </c>
    </row>
    <row r="21" spans="1:7" ht="12.75">
      <c r="A21" t="s">
        <v>29</v>
      </c>
      <c r="B21" s="49">
        <v>-129.9499</v>
      </c>
      <c r="C21" s="49">
        <v>160.2854</v>
      </c>
      <c r="D21" s="49">
        <v>75.19792</v>
      </c>
      <c r="E21" s="49">
        <v>-77.79914</v>
      </c>
      <c r="F21" s="49">
        <v>-143.4069</v>
      </c>
      <c r="G21" s="49">
        <v>0.002177778</v>
      </c>
    </row>
    <row r="22" spans="1:7" ht="12.75">
      <c r="A22" t="s">
        <v>30</v>
      </c>
      <c r="B22" s="49">
        <v>168.0451</v>
      </c>
      <c r="C22" s="49">
        <v>83.29886</v>
      </c>
      <c r="D22" s="49">
        <v>-2.251438</v>
      </c>
      <c r="E22" s="49">
        <v>-82.99771</v>
      </c>
      <c r="F22" s="49">
        <v>-180.9327</v>
      </c>
      <c r="G22" s="49">
        <v>0</v>
      </c>
    </row>
    <row r="23" spans="1:7" ht="12.75">
      <c r="A23" t="s">
        <v>31</v>
      </c>
      <c r="B23" s="49">
        <v>1.686248</v>
      </c>
      <c r="C23" s="49">
        <v>1.177498</v>
      </c>
      <c r="D23" s="49">
        <v>2.297918</v>
      </c>
      <c r="E23" s="49">
        <v>0.798602</v>
      </c>
      <c r="F23" s="49">
        <v>5.920946</v>
      </c>
      <c r="G23" s="49">
        <v>2.06102</v>
      </c>
    </row>
    <row r="24" spans="1:7" ht="12.75">
      <c r="A24" t="s">
        <v>32</v>
      </c>
      <c r="B24" s="49">
        <v>1.619003</v>
      </c>
      <c r="C24" s="49">
        <v>-3.009927</v>
      </c>
      <c r="D24" s="49">
        <v>-2.537863</v>
      </c>
      <c r="E24" s="49">
        <v>-2.176016</v>
      </c>
      <c r="F24" s="49">
        <v>-0.6496365</v>
      </c>
      <c r="G24" s="49">
        <v>-1.710188</v>
      </c>
    </row>
    <row r="25" spans="1:7" ht="12.75">
      <c r="A25" t="s">
        <v>33</v>
      </c>
      <c r="B25" s="49">
        <v>0.8739621</v>
      </c>
      <c r="C25" s="49">
        <v>0.4128265</v>
      </c>
      <c r="D25" s="49">
        <v>0.4339212</v>
      </c>
      <c r="E25" s="49">
        <v>0.1780103</v>
      </c>
      <c r="F25" s="49">
        <v>-0.4171321</v>
      </c>
      <c r="G25" s="49">
        <v>0.3178158</v>
      </c>
    </row>
    <row r="26" spans="1:7" ht="12.75">
      <c r="A26" t="s">
        <v>34</v>
      </c>
      <c r="B26" s="49">
        <v>0.6325696</v>
      </c>
      <c r="C26" s="49">
        <v>0.7115389</v>
      </c>
      <c r="D26" s="49">
        <v>0.6503188</v>
      </c>
      <c r="E26" s="49">
        <v>0.6819032</v>
      </c>
      <c r="F26" s="49">
        <v>1.503316</v>
      </c>
      <c r="G26" s="49">
        <v>0.7837416</v>
      </c>
    </row>
    <row r="27" spans="1:7" ht="12.75">
      <c r="A27" t="s">
        <v>35</v>
      </c>
      <c r="B27" s="49">
        <v>0.2489154</v>
      </c>
      <c r="C27" s="49">
        <v>0.4400798</v>
      </c>
      <c r="D27" s="49">
        <v>0.1306309</v>
      </c>
      <c r="E27" s="49">
        <v>-0.026684</v>
      </c>
      <c r="F27" s="49">
        <v>0.3999215</v>
      </c>
      <c r="G27" s="49">
        <v>0.2202307</v>
      </c>
    </row>
    <row r="28" spans="1:7" ht="12.75">
      <c r="A28" t="s">
        <v>36</v>
      </c>
      <c r="B28" s="49">
        <v>0.1605955</v>
      </c>
      <c r="C28" s="49">
        <v>-0.2482352</v>
      </c>
      <c r="D28" s="49">
        <v>-0.3328283</v>
      </c>
      <c r="E28" s="49">
        <v>-0.2137534</v>
      </c>
      <c r="F28" s="49">
        <v>-0.3727612</v>
      </c>
      <c r="G28" s="49">
        <v>-0.2175728</v>
      </c>
    </row>
    <row r="29" spans="1:7" ht="12.75">
      <c r="A29" t="s">
        <v>37</v>
      </c>
      <c r="B29" s="49">
        <v>0.1527023</v>
      </c>
      <c r="C29" s="49">
        <v>0.03361993</v>
      </c>
      <c r="D29" s="49">
        <v>0.02127906</v>
      </c>
      <c r="E29" s="49">
        <v>0.09186503</v>
      </c>
      <c r="F29" s="49">
        <v>0.1257828</v>
      </c>
      <c r="G29" s="49">
        <v>0.07420957</v>
      </c>
    </row>
    <row r="30" spans="1:7" ht="12.75">
      <c r="A30" t="s">
        <v>38</v>
      </c>
      <c r="B30" s="49">
        <v>0.04868675</v>
      </c>
      <c r="C30" s="49">
        <v>-0.01098048</v>
      </c>
      <c r="D30" s="49">
        <v>0.08347598</v>
      </c>
      <c r="E30" s="49">
        <v>0.03319865</v>
      </c>
      <c r="F30" s="49">
        <v>0.3887938</v>
      </c>
      <c r="G30" s="49">
        <v>0.08422253</v>
      </c>
    </row>
    <row r="31" spans="1:7" ht="12.75">
      <c r="A31" t="s">
        <v>39</v>
      </c>
      <c r="B31" s="49">
        <v>0.03004573</v>
      </c>
      <c r="C31" s="49">
        <v>0.03338553</v>
      </c>
      <c r="D31" s="49">
        <v>0.01371294</v>
      </c>
      <c r="E31" s="49">
        <v>-0.01598803</v>
      </c>
      <c r="F31" s="49">
        <v>0.02871575</v>
      </c>
      <c r="G31" s="49">
        <v>0.01566206</v>
      </c>
    </row>
    <row r="32" spans="1:7" ht="12.75">
      <c r="A32" t="s">
        <v>40</v>
      </c>
      <c r="B32" s="49">
        <v>0.01188281</v>
      </c>
      <c r="C32" s="49">
        <v>0.01084886</v>
      </c>
      <c r="D32" s="49">
        <v>-0.004776642</v>
      </c>
      <c r="E32" s="49">
        <v>-0.003254575</v>
      </c>
      <c r="F32" s="49">
        <v>-0.03484628</v>
      </c>
      <c r="G32" s="49">
        <v>-0.002240971</v>
      </c>
    </row>
    <row r="33" spans="1:7" ht="12.75">
      <c r="A33" t="s">
        <v>41</v>
      </c>
      <c r="B33" s="49">
        <v>0.1643793</v>
      </c>
      <c r="C33" s="49">
        <v>0.08111685</v>
      </c>
      <c r="D33" s="49">
        <v>0.09246416</v>
      </c>
      <c r="E33" s="49">
        <v>0.108654</v>
      </c>
      <c r="F33" s="49">
        <v>0.1065289</v>
      </c>
      <c r="G33" s="49">
        <v>0.1059345</v>
      </c>
    </row>
    <row r="34" spans="1:7" ht="12.75">
      <c r="A34" t="s">
        <v>42</v>
      </c>
      <c r="B34" s="49">
        <v>-0.03721251</v>
      </c>
      <c r="C34" s="49">
        <v>-0.01110411</v>
      </c>
      <c r="D34" s="49">
        <v>0.009223979</v>
      </c>
      <c r="E34" s="49">
        <v>0.02211288</v>
      </c>
      <c r="F34" s="49">
        <v>0.0007402298</v>
      </c>
      <c r="G34" s="49">
        <v>-0.0004545185</v>
      </c>
    </row>
    <row r="35" spans="1:7" ht="12.75">
      <c r="A35" t="s">
        <v>43</v>
      </c>
      <c r="B35" s="49">
        <v>-0.002989571</v>
      </c>
      <c r="C35" s="49">
        <v>0.002494931</v>
      </c>
      <c r="D35" s="49">
        <v>0.002139225</v>
      </c>
      <c r="E35" s="49">
        <v>0.006386433</v>
      </c>
      <c r="F35" s="49">
        <v>0.003400824</v>
      </c>
      <c r="G35" s="49">
        <v>0.002669776</v>
      </c>
    </row>
    <row r="36" spans="1:6" ht="12.75">
      <c r="A36" t="s">
        <v>44</v>
      </c>
      <c r="B36" s="49">
        <v>21.93604</v>
      </c>
      <c r="C36" s="49">
        <v>21.93298</v>
      </c>
      <c r="D36" s="49">
        <v>21.94214</v>
      </c>
      <c r="E36" s="49">
        <v>21.94519</v>
      </c>
      <c r="F36" s="49">
        <v>21.95435</v>
      </c>
    </row>
    <row r="37" spans="1:6" ht="12.75">
      <c r="A37" t="s">
        <v>45</v>
      </c>
      <c r="B37" s="49">
        <v>0.3880819</v>
      </c>
      <c r="C37" s="49">
        <v>0.378418</v>
      </c>
      <c r="D37" s="49">
        <v>0.3774007</v>
      </c>
      <c r="E37" s="49">
        <v>0.3758748</v>
      </c>
      <c r="F37" s="49">
        <v>0.3799439</v>
      </c>
    </row>
    <row r="38" spans="1:7" ht="12.75">
      <c r="A38" t="s">
        <v>55</v>
      </c>
      <c r="B38" s="49">
        <v>0</v>
      </c>
      <c r="C38" s="49">
        <v>3.321398E-05</v>
      </c>
      <c r="D38" s="49">
        <v>0</v>
      </c>
      <c r="E38" s="49">
        <v>-1.26383E-05</v>
      </c>
      <c r="F38" s="49">
        <v>-4.890752E-05</v>
      </c>
      <c r="G38" s="49">
        <v>0.0003041693</v>
      </c>
    </row>
    <row r="39" spans="1:7" ht="12.75">
      <c r="A39" t="s">
        <v>56</v>
      </c>
      <c r="B39" s="49">
        <v>0.0002208202</v>
      </c>
      <c r="C39" s="49">
        <v>-0.0002727618</v>
      </c>
      <c r="D39" s="49">
        <v>-0.0001278366</v>
      </c>
      <c r="E39" s="49">
        <v>0.0001321537</v>
      </c>
      <c r="F39" s="49">
        <v>0.0002429068</v>
      </c>
      <c r="G39" s="49">
        <v>0.001038151</v>
      </c>
    </row>
    <row r="40" spans="2:5" ht="12.75">
      <c r="B40" t="s">
        <v>46</v>
      </c>
      <c r="C40" t="s">
        <v>47</v>
      </c>
      <c r="D40" t="s">
        <v>48</v>
      </c>
      <c r="E40">
        <v>3.116676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5.634667687305622E-06</v>
      </c>
      <c r="C50">
        <f>-0.017/(C7*C7+C22*C22)*(C21*C22+C6*C7)</f>
        <v>3.321397989546184E-05</v>
      </c>
      <c r="D50">
        <f>-0.017/(D7*D7+D22*D22)*(D21*D22+D6*D7)</f>
        <v>-5.004171673504655E-07</v>
      </c>
      <c r="E50">
        <f>-0.017/(E7*E7+E22*E22)*(E21*E22+E6*E7)</f>
        <v>-1.2638294574124137E-05</v>
      </c>
      <c r="F50">
        <f>-0.017/(F7*F7+F22*F22)*(F21*F22+F6*F7)</f>
        <v>-4.8907523913677E-05</v>
      </c>
      <c r="G50">
        <f>(B50*B$4+C50*C$4+D50*D$4+E50*E$4+F50*F$4)/SUM(B$4:F$4)</f>
        <v>-8.615877271169615E-07</v>
      </c>
    </row>
    <row r="51" spans="1:7" ht="12.75">
      <c r="A51" t="s">
        <v>59</v>
      </c>
      <c r="B51">
        <f>-0.017/(B7*B7+B22*B22)*(B21*B7-B6*B22)</f>
        <v>0.00022082014217050203</v>
      </c>
      <c r="C51">
        <f>-0.017/(C7*C7+C22*C22)*(C21*C7-C6*C22)</f>
        <v>-0.00027276184866613547</v>
      </c>
      <c r="D51">
        <f>-0.017/(D7*D7+D22*D22)*(D21*D7-D6*D22)</f>
        <v>-0.00012783657666582267</v>
      </c>
      <c r="E51">
        <f>-0.017/(E7*E7+E22*E22)*(E21*E7-E6*E22)</f>
        <v>0.00013215364304920422</v>
      </c>
      <c r="F51">
        <f>-0.017/(F7*F7+F22*F22)*(F21*F7-F6*F22)</f>
        <v>0.0002429068329647984</v>
      </c>
      <c r="G51">
        <f>(B51*B$4+C51*C$4+D51*D$4+E51*E$4+F51*F$4)/SUM(B$4:F$4)</f>
        <v>-2.1722131202446284E-07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9999.956995052418</v>
      </c>
      <c r="C62">
        <f>C7+(2/0.017)*(C8*C50-C23*C51)</f>
        <v>10000.038281402753</v>
      </c>
      <c r="D62">
        <f>D7+(2/0.017)*(D8*D50-D23*D51)</f>
        <v>10000.034684544564</v>
      </c>
      <c r="E62">
        <f>E7+(2/0.017)*(E8*E50-E23*E51)</f>
        <v>9999.990188483096</v>
      </c>
      <c r="F62">
        <f>F7+(2/0.017)*(F8*F50-F23*F51)</f>
        <v>9999.845970044256</v>
      </c>
    </row>
    <row r="63" spans="1:6" ht="12.75">
      <c r="A63" t="s">
        <v>67</v>
      </c>
      <c r="B63">
        <f>B8+(3/0.017)*(B9*B50-B24*B51)</f>
        <v>1.1466572390451486</v>
      </c>
      <c r="C63">
        <f>C8+(3/0.017)*(C9*C50-C24*C51)</f>
        <v>-0.01999896666698328</v>
      </c>
      <c r="D63">
        <f>D8+(3/0.017)*(D9*D50-D24*D51)</f>
        <v>-2.176739225615636</v>
      </c>
      <c r="E63">
        <f>E8+(3/0.017)*(E9*E50-E24*E51)</f>
        <v>-1.6998329547610231</v>
      </c>
      <c r="F63">
        <f>F8+(3/0.017)*(F9*F50-F24*F51)</f>
        <v>-2.6020359368033694</v>
      </c>
    </row>
    <row r="64" spans="1:6" ht="12.75">
      <c r="A64" t="s">
        <v>68</v>
      </c>
      <c r="B64">
        <f>B9+(4/0.017)*(B10*B50-B25*B51)</f>
        <v>0.1426163092978477</v>
      </c>
      <c r="C64">
        <f>C9+(4/0.017)*(C10*C50-C25*C51)</f>
        <v>-0.31913093993511876</v>
      </c>
      <c r="D64">
        <f>D9+(4/0.017)*(D10*D50-D25*D51)</f>
        <v>-0.6827199915504858</v>
      </c>
      <c r="E64">
        <f>E9+(4/0.017)*(E10*E50-E25*E51)</f>
        <v>-0.5727309690693502</v>
      </c>
      <c r="F64">
        <f>F9+(4/0.017)*(F10*F50-F25*F51)</f>
        <v>-0.841599153457137</v>
      </c>
    </row>
    <row r="65" spans="1:6" ht="12.75">
      <c r="A65" t="s">
        <v>69</v>
      </c>
      <c r="B65">
        <f>B10+(5/0.017)*(B11*B50-B26*B51)</f>
        <v>-0.04294607396232298</v>
      </c>
      <c r="C65">
        <f>C10+(5/0.017)*(C11*C50-C26*C51)</f>
        <v>0.23994421782140804</v>
      </c>
      <c r="D65">
        <f>D10+(5/0.017)*(D11*D50-D26*D51)</f>
        <v>1.214164462458618</v>
      </c>
      <c r="E65">
        <f>E10+(5/0.017)*(E11*E50-E26*E51)</f>
        <v>0.7782562367594394</v>
      </c>
      <c r="F65">
        <f>F10+(5/0.017)*(F11*F50-F26*F51)</f>
        <v>0.28069809900854104</v>
      </c>
    </row>
    <row r="66" spans="1:6" ht="12.75">
      <c r="A66" t="s">
        <v>70</v>
      </c>
      <c r="B66">
        <f>B11+(6/0.017)*(B12*B50-B27*B51)</f>
        <v>1.5633991740396898</v>
      </c>
      <c r="C66">
        <f>C11+(6/0.017)*(C12*C50-C27*C51)</f>
        <v>0.4537353664677076</v>
      </c>
      <c r="D66">
        <f>D11+(6/0.017)*(D12*D50-D27*D51)</f>
        <v>0.5078065789197419</v>
      </c>
      <c r="E66">
        <f>E11+(6/0.017)*(E12*E50-E27*E51)</f>
        <v>-0.04239624459749506</v>
      </c>
      <c r="F66">
        <f>F11+(6/0.017)*(F12*F50-F27*F51)</f>
        <v>12.596172018371549</v>
      </c>
    </row>
    <row r="67" spans="1:6" ht="12.75">
      <c r="A67" t="s">
        <v>71</v>
      </c>
      <c r="B67">
        <f>B12+(7/0.017)*(B13*B50-B28*B51)</f>
        <v>-0.03436209961558677</v>
      </c>
      <c r="C67">
        <f>C12+(7/0.017)*(C13*C50-C28*C51)</f>
        <v>-0.2586562758118762</v>
      </c>
      <c r="D67">
        <f>D12+(7/0.017)*(D13*D50-D28*D51)</f>
        <v>-0.11869440357157642</v>
      </c>
      <c r="E67">
        <f>E12+(7/0.017)*(E13*E50-E28*E51)</f>
        <v>-0.09239225055468234</v>
      </c>
      <c r="F67">
        <f>F12+(7/0.017)*(F13*F50-F28*F51)</f>
        <v>-0.14064308787126223</v>
      </c>
    </row>
    <row r="68" spans="1:6" ht="12.75">
      <c r="A68" t="s">
        <v>72</v>
      </c>
      <c r="B68">
        <f>B13+(8/0.017)*(B14*B50-B29*B51)</f>
        <v>-0.03156188904941311</v>
      </c>
      <c r="C68">
        <f>C13+(8/0.017)*(C14*C50-C29*C51)</f>
        <v>0.03700484819138094</v>
      </c>
      <c r="D68">
        <f>D13+(8/0.017)*(D14*D50-D29*D51)</f>
        <v>-0.03372029845957764</v>
      </c>
      <c r="E68">
        <f>E13+(8/0.017)*(E14*E50-E29*E51)</f>
        <v>0.03871277269450698</v>
      </c>
      <c r="F68">
        <f>F13+(8/0.017)*(F14*F50-F29*F51)</f>
        <v>-0.2077163971797787</v>
      </c>
    </row>
    <row r="69" spans="1:6" ht="12.75">
      <c r="A69" t="s">
        <v>73</v>
      </c>
      <c r="B69">
        <f>B14+(9/0.017)*(B15*B50-B30*B51)</f>
        <v>-0.14488000335989548</v>
      </c>
      <c r="C69">
        <f>C14+(9/0.017)*(C15*C50-C30*C51)</f>
        <v>0.07695074660010959</v>
      </c>
      <c r="D69">
        <f>D14+(9/0.017)*(D15*D50-D30*D51)</f>
        <v>0.0674407265096256</v>
      </c>
      <c r="E69">
        <f>E14+(9/0.017)*(E15*E50-E30*E51)</f>
        <v>0.0505718504283888</v>
      </c>
      <c r="F69">
        <f>F14+(9/0.017)*(F15*F50-F30*F51)</f>
        <v>0.019371307411836326</v>
      </c>
    </row>
    <row r="70" spans="1:6" ht="12.75">
      <c r="A70" t="s">
        <v>74</v>
      </c>
      <c r="B70">
        <f>B15+(10/0.017)*(B16*B50-B31*B51)</f>
        <v>-0.38300841518908474</v>
      </c>
      <c r="C70">
        <f>C15+(10/0.017)*(C16*C50-C31*C51)</f>
        <v>-0.19397501539808001</v>
      </c>
      <c r="D70">
        <f>D15+(10/0.017)*(D16*D50-D31*D51)</f>
        <v>-0.14022221139803978</v>
      </c>
      <c r="E70">
        <f>E15+(10/0.017)*(E16*E50-E31*E51)</f>
        <v>-0.14258028119972474</v>
      </c>
      <c r="F70">
        <f>F15+(10/0.017)*(F16*F50-F31*F51)</f>
        <v>-0.41120418689693516</v>
      </c>
    </row>
    <row r="71" spans="1:6" ht="12.75">
      <c r="A71" t="s">
        <v>75</v>
      </c>
      <c r="B71">
        <f>B16+(11/0.017)*(B17*B50-B32*B51)</f>
        <v>-0.012496505276928837</v>
      </c>
      <c r="C71">
        <f>C16+(11/0.017)*(C17*C50-C32*C51)</f>
        <v>-0.05144596473511574</v>
      </c>
      <c r="D71">
        <f>D16+(11/0.017)*(D17*D50-D32*D51)</f>
        <v>-0.021795488744141743</v>
      </c>
      <c r="E71">
        <f>E16+(11/0.017)*(E17*E50-E32*E51)</f>
        <v>-0.026038866877194217</v>
      </c>
      <c r="F71">
        <f>F16+(11/0.017)*(F17*F50-F32*F51)</f>
        <v>-0.02111520229493423</v>
      </c>
    </row>
    <row r="72" spans="1:6" ht="12.75">
      <c r="A72" t="s">
        <v>76</v>
      </c>
      <c r="B72">
        <f>B17+(12/0.017)*(B18*B50-B33*B51)</f>
        <v>-0.07057211528444357</v>
      </c>
      <c r="C72">
        <f>C17+(12/0.017)*(C18*C50-C33*C51)</f>
        <v>-0.023411909695187236</v>
      </c>
      <c r="D72">
        <f>D17+(12/0.017)*(D18*D50-D33*D51)</f>
        <v>-0.029944254338192977</v>
      </c>
      <c r="E72">
        <f>E17+(12/0.017)*(E18*E50-E33*E51)</f>
        <v>-0.03679162852765339</v>
      </c>
      <c r="F72">
        <f>F17+(12/0.017)*(F18*F50-F33*F51)</f>
        <v>-0.059815032104621586</v>
      </c>
    </row>
    <row r="73" spans="1:6" ht="12.75">
      <c r="A73" t="s">
        <v>77</v>
      </c>
      <c r="B73">
        <f>B18+(13/0.017)*(B19*B50-B34*B51)</f>
        <v>0.00405495218427868</v>
      </c>
      <c r="C73">
        <f>C18+(13/0.017)*(C19*C50-C34*C51)</f>
        <v>0.03246437708736785</v>
      </c>
      <c r="D73">
        <f>D18+(13/0.017)*(D19*D50-D34*D51)</f>
        <v>0.028315390197056017</v>
      </c>
      <c r="E73">
        <f>E18+(13/0.017)*(E19*E50-E34*E51)</f>
        <v>0.03594967541165687</v>
      </c>
      <c r="F73">
        <f>F18+(13/0.017)*(F19*F50-F34*F51)</f>
        <v>0.0040758174929364545</v>
      </c>
    </row>
    <row r="74" spans="1:6" ht="12.75">
      <c r="A74" t="s">
        <v>78</v>
      </c>
      <c r="B74">
        <f>B19+(14/0.017)*(B20*B50-B35*B51)</f>
        <v>-0.21366453965998636</v>
      </c>
      <c r="C74">
        <f>C19+(14/0.017)*(C20*C50-C35*C51)</f>
        <v>-0.19799201882763817</v>
      </c>
      <c r="D74">
        <f>D19+(14/0.017)*(D20*D50-D35*D51)</f>
        <v>-0.1979503299177348</v>
      </c>
      <c r="E74">
        <f>E19+(14/0.017)*(E20*E50-E35*E51)</f>
        <v>-0.18809325353827214</v>
      </c>
      <c r="F74">
        <f>F19+(14/0.017)*(F20*F50-F35*F51)</f>
        <v>-0.14801769068940732</v>
      </c>
    </row>
    <row r="75" spans="1:6" ht="12.75">
      <c r="A75" t="s">
        <v>79</v>
      </c>
      <c r="B75" s="49">
        <f>B20</f>
        <v>0.0009484762</v>
      </c>
      <c r="C75" s="49">
        <f>C20</f>
        <v>-0.006534959</v>
      </c>
      <c r="D75" s="49">
        <f>D20</f>
        <v>-0.0122747</v>
      </c>
      <c r="E75" s="49">
        <f>E20</f>
        <v>-0.01430604</v>
      </c>
      <c r="F75" s="49">
        <f>F20</f>
        <v>-0.01120033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168.0776407833273</v>
      </c>
      <c r="C82">
        <f>C22+(2/0.017)*(C8*C51+C23*C50)</f>
        <v>83.2993884114778</v>
      </c>
      <c r="D82">
        <f>D22+(2/0.017)*(D8*D51+D23*D50)</f>
        <v>-2.2196961361432317</v>
      </c>
      <c r="E82">
        <f>E22+(2/0.017)*(E8*E51+E23*E50)</f>
        <v>-83.02613411827798</v>
      </c>
      <c r="F82">
        <f>F22+(2/0.017)*(F8*F51+F23*F50)</f>
        <v>-181.04213482671028</v>
      </c>
    </row>
    <row r="83" spans="1:6" ht="12.75">
      <c r="A83" t="s">
        <v>82</v>
      </c>
      <c r="B83">
        <f>B23+(3/0.017)*(B9*B51+B24*B50)</f>
        <v>1.6951851133449862</v>
      </c>
      <c r="C83">
        <f>C23+(3/0.017)*(C9*C51+C24*C50)</f>
        <v>1.176559716818838</v>
      </c>
      <c r="D83">
        <f>D23+(3/0.017)*(D9*D51+D24*D50)</f>
        <v>2.313835151340434</v>
      </c>
      <c r="E83">
        <f>E23+(3/0.017)*(E9*E51+E24*E50)</f>
        <v>0.7902832371650924</v>
      </c>
      <c r="F83">
        <f>F23+(3/0.017)*(F9*F51+F24*F50)</f>
        <v>5.889736006279325</v>
      </c>
    </row>
    <row r="84" spans="1:6" ht="12.75">
      <c r="A84" t="s">
        <v>83</v>
      </c>
      <c r="B84">
        <f>B24+(4/0.017)*(B10*B51+B25*B50)</f>
        <v>1.619928637113009</v>
      </c>
      <c r="C84">
        <f>C24+(4/0.017)*(C10*C51+C25*C50)</f>
        <v>-3.0181770553686773</v>
      </c>
      <c r="D84">
        <f>D24+(4/0.017)*(D10*D51+D25*D50)</f>
        <v>-2.5737019267433547</v>
      </c>
      <c r="E84">
        <f>E24+(4/0.017)*(E10*E51+E25*E50)</f>
        <v>-2.1515264286758042</v>
      </c>
      <c r="F84">
        <f>F24+(4/0.017)*(F10*F51+F25*F50)</f>
        <v>-0.6122731531229033</v>
      </c>
    </row>
    <row r="85" spans="1:6" ht="12.75">
      <c r="A85" t="s">
        <v>84</v>
      </c>
      <c r="B85">
        <f>B25+(5/0.017)*(B11*B51+B26*B50)</f>
        <v>0.9778111681405779</v>
      </c>
      <c r="C85">
        <f>C25+(5/0.017)*(C11*C51+C26*C50)</f>
        <v>0.38655823360362357</v>
      </c>
      <c r="D85">
        <f>D25+(5/0.017)*(D11*D51+D26*D50)</f>
        <v>0.41495474594995635</v>
      </c>
      <c r="E85">
        <f>E25+(5/0.017)*(E11*E51+E26*E50)</f>
        <v>0.17376130764763995</v>
      </c>
      <c r="F85">
        <f>F25+(5/0.017)*(F11*F51+F26*F50)</f>
        <v>0.4633793255333073</v>
      </c>
    </row>
    <row r="86" spans="1:6" ht="12.75">
      <c r="A86" t="s">
        <v>85</v>
      </c>
      <c r="B86">
        <f>B26+(6/0.017)*(B12*B51+B27*B50)</f>
        <v>0.6315273809694991</v>
      </c>
      <c r="C86">
        <f>C26+(6/0.017)*(C12*C51+C27*C50)</f>
        <v>0.738955677120316</v>
      </c>
      <c r="D86">
        <f>D26+(6/0.017)*(D12*D51+D27*D50)</f>
        <v>0.6548609378430311</v>
      </c>
      <c r="E86">
        <f>E26+(6/0.017)*(E12*E51+E27*E50)</f>
        <v>0.6771811535075288</v>
      </c>
      <c r="F86">
        <f>F26+(6/0.017)*(F12*F51+F27*F50)</f>
        <v>1.4808273094703426</v>
      </c>
    </row>
    <row r="87" spans="1:6" ht="12.75">
      <c r="A87" t="s">
        <v>86</v>
      </c>
      <c r="B87">
        <f>B27+(7/0.017)*(B13*B51+B28*B50)</f>
        <v>0.24789432127470643</v>
      </c>
      <c r="C87">
        <f>C27+(7/0.017)*(C13*C51+C28*C50)</f>
        <v>0.4331573673477101</v>
      </c>
      <c r="D87">
        <f>D27+(7/0.017)*(D13*D51+D28*D50)</f>
        <v>0.13254108752547228</v>
      </c>
      <c r="E87">
        <f>E27+(7/0.017)*(E13*E51+E28*E50)</f>
        <v>-0.023137333333606364</v>
      </c>
      <c r="F87">
        <f>F27+(7/0.017)*(F13*F51+F28*F50)</f>
        <v>0.3882259031119985</v>
      </c>
    </row>
    <row r="88" spans="1:6" ht="12.75">
      <c r="A88" t="s">
        <v>87</v>
      </c>
      <c r="B88">
        <f>B28+(8/0.017)*(B14*B51+B29*B50)</f>
        <v>0.14665411173547444</v>
      </c>
      <c r="C88">
        <f>C28+(8/0.017)*(C14*C51+C29*C50)</f>
        <v>-0.25823811242385064</v>
      </c>
      <c r="D88">
        <f>D28+(8/0.017)*(D14*D51+D29*D50)</f>
        <v>-0.33654832013884</v>
      </c>
      <c r="E88">
        <f>E28+(8/0.017)*(E14*E51+E29*E50)</f>
        <v>-0.2110701791641259</v>
      </c>
      <c r="F88">
        <f>F28+(8/0.017)*(F14*F51+F29*F50)</f>
        <v>-0.3689338664162386</v>
      </c>
    </row>
    <row r="89" spans="1:6" ht="12.75">
      <c r="A89" t="s">
        <v>88</v>
      </c>
      <c r="B89">
        <f>B29+(9/0.017)*(B15*B51+B30*B50)</f>
        <v>0.10853239331338607</v>
      </c>
      <c r="C89">
        <f>C29+(9/0.017)*(C15*C51+C30*C50)</f>
        <v>0.0620628832935855</v>
      </c>
      <c r="D89">
        <f>D29+(9/0.017)*(D15*D51+D30*D50)</f>
        <v>0.030817145464617016</v>
      </c>
      <c r="E89">
        <f>E29+(9/0.017)*(E15*E51+E30*E50)</f>
        <v>0.08156670331387637</v>
      </c>
      <c r="F89">
        <f>F29+(9/0.017)*(F15*F51+F30*F50)</f>
        <v>0.06326053542459045</v>
      </c>
    </row>
    <row r="90" spans="1:6" ht="12.75">
      <c r="A90" t="s">
        <v>89</v>
      </c>
      <c r="B90">
        <f>B30+(10/0.017)*(B16*B51+B31*B50)</f>
        <v>0.047404940630835585</v>
      </c>
      <c r="C90">
        <f>C30+(10/0.017)*(C16*C51+C31*C50)</f>
        <v>-0.0019043827888276504</v>
      </c>
      <c r="D90">
        <f>D30+(10/0.017)*(D16*D51+D31*D50)</f>
        <v>0.08508214060184811</v>
      </c>
      <c r="E90">
        <f>E30+(10/0.017)*(E16*E51+E31*E50)</f>
        <v>0.03125494111682172</v>
      </c>
      <c r="F90">
        <f>F30+(10/0.017)*(F16*F51+F31*F50)</f>
        <v>0.3839799327703428</v>
      </c>
    </row>
    <row r="91" spans="1:6" ht="12.75">
      <c r="A91" t="s">
        <v>90</v>
      </c>
      <c r="B91">
        <f>B31+(11/0.017)*(B17*B51+B32*B50)</f>
        <v>0.023667204198868485</v>
      </c>
      <c r="C91">
        <f>C31+(11/0.017)*(C17*C51+C32*C50)</f>
        <v>0.04067196891408739</v>
      </c>
      <c r="D91">
        <f>D31+(11/0.017)*(D17*D51+D32*D50)</f>
        <v>0.01688078616804733</v>
      </c>
      <c r="E91">
        <f>E31+(11/0.017)*(E17*E51+E32*E50)</f>
        <v>-0.018213041537561318</v>
      </c>
      <c r="F91">
        <f>F31+(11/0.017)*(F17*F51+F32*F50)</f>
        <v>0.023280871575095438</v>
      </c>
    </row>
    <row r="92" spans="1:6" ht="12.75">
      <c r="A92" t="s">
        <v>91</v>
      </c>
      <c r="B92">
        <f>B32+(12/0.017)*(B18*B51+B33*B50)</f>
        <v>0.012333070430424425</v>
      </c>
      <c r="C92">
        <f>C32+(12/0.017)*(C18*C51+C33*C50)</f>
        <v>0.005083999878788227</v>
      </c>
      <c r="D92">
        <f>D32+(12/0.017)*(D18*D51+D33*D50)</f>
        <v>-0.007276204257929389</v>
      </c>
      <c r="E92">
        <f>E32+(12/0.017)*(E18*E51+E33*E50)</f>
        <v>-0.0008309519855506406</v>
      </c>
      <c r="F92">
        <f>F32+(12/0.017)*(F18*F51+F33*F50)</f>
        <v>-0.038749268091093504</v>
      </c>
    </row>
    <row r="93" spans="1:6" ht="12.75">
      <c r="A93" t="s">
        <v>92</v>
      </c>
      <c r="B93">
        <f>B33+(13/0.017)*(B19*B51+B34*B50)</f>
        <v>0.12804648941842034</v>
      </c>
      <c r="C93">
        <f>C33+(13/0.017)*(C19*C51+C34*C50)</f>
        <v>0.12221211769892804</v>
      </c>
      <c r="D93">
        <f>D33+(13/0.017)*(D19*D51+D34*D50)</f>
        <v>0.11183424689210389</v>
      </c>
      <c r="E93">
        <f>E33+(13/0.017)*(E19*E51+E34*E50)</f>
        <v>0.08948702818851391</v>
      </c>
      <c r="F93">
        <f>F33+(13/0.017)*(F19*F51+F34*F50)</f>
        <v>0.07904916407215165</v>
      </c>
    </row>
    <row r="94" spans="1:6" ht="12.75">
      <c r="A94" t="s">
        <v>93</v>
      </c>
      <c r="B94">
        <f>B34+(14/0.017)*(B20*B51+B35*B50)</f>
        <v>-0.03705390036805681</v>
      </c>
      <c r="C94">
        <f>C34+(14/0.017)*(C20*C51+C35*C50)</f>
        <v>-0.00956793604692897</v>
      </c>
      <c r="D94">
        <f>D34+(14/0.017)*(D20*D51+D35*D50)</f>
        <v>0.010515343218681887</v>
      </c>
      <c r="E94">
        <f>E34+(14/0.017)*(E20*E51+E35*E50)</f>
        <v>0.02048944912047332</v>
      </c>
      <c r="F94">
        <f>F34+(14/0.017)*(F20*F51+F35*F50)</f>
        <v>-0.0016372687867020931</v>
      </c>
    </row>
    <row r="95" spans="1:6" ht="12.75">
      <c r="A95" t="s">
        <v>94</v>
      </c>
      <c r="B95" s="49">
        <f>B35</f>
        <v>-0.002989571</v>
      </c>
      <c r="C95" s="49">
        <f>C35</f>
        <v>0.002494931</v>
      </c>
      <c r="D95" s="49">
        <f>D35</f>
        <v>0.002139225</v>
      </c>
      <c r="E95" s="49">
        <f>E35</f>
        <v>0.006386433</v>
      </c>
      <c r="F95" s="49">
        <f>F35</f>
        <v>0.003400824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1.1466621702598012</v>
      </c>
      <c r="C103">
        <f>C63*10000/C62</f>
        <v>-0.019998890108426596</v>
      </c>
      <c r="D103">
        <f>D63*10000/D62</f>
        <v>-2.176731675720955</v>
      </c>
      <c r="E103">
        <f>E63*10000/E62</f>
        <v>-1.6998346225566365</v>
      </c>
      <c r="F103">
        <f>F63*10000/F62</f>
        <v>-2.6020760165687364</v>
      </c>
      <c r="G103">
        <f>AVERAGE(C103:E103)</f>
        <v>-1.2988550627953395</v>
      </c>
      <c r="H103">
        <f>STDEV(C103:E103)</f>
        <v>1.1329000541282386</v>
      </c>
      <c r="I103">
        <f>(B103*B4+C103*C4+D103*D4+E103*E4+F103*F4)/SUM(B4:F4)</f>
        <v>-1.1174518066562336</v>
      </c>
      <c r="K103">
        <f>(LN(H103)+LN(H123))/2-LN(K114*K115^3)</f>
        <v>-3.9327443332572476</v>
      </c>
    </row>
    <row r="104" spans="1:11" ht="12.75">
      <c r="A104" t="s">
        <v>68</v>
      </c>
      <c r="B104">
        <f>B64*10000/B62</f>
        <v>0.14261692262117584</v>
      </c>
      <c r="C104">
        <f>C64*10000/C62</f>
        <v>-0.31912971826179126</v>
      </c>
      <c r="D104">
        <f>D64*10000/D62</f>
        <v>-0.6827176235755018</v>
      </c>
      <c r="E104">
        <f>E64*10000/E62</f>
        <v>-0.5727315310058599</v>
      </c>
      <c r="F104">
        <f>F64*10000/F62</f>
        <v>-0.8416121168048476</v>
      </c>
      <c r="G104">
        <f>AVERAGE(C104:E104)</f>
        <v>-0.524859624281051</v>
      </c>
      <c r="H104">
        <f>STDEV(C104:E104)</f>
        <v>0.1864613386541685</v>
      </c>
      <c r="I104">
        <f>(B104*B4+C104*C4+D104*D4+E104*E4+F104*F4)/SUM(B4:F4)</f>
        <v>-0.47017377865192267</v>
      </c>
      <c r="K104">
        <f>(LN(H104)+LN(H124))/2-LN(K114*K115^4)</f>
        <v>-4.545089301619566</v>
      </c>
    </row>
    <row r="105" spans="1:11" ht="12.75">
      <c r="A105" t="s">
        <v>69</v>
      </c>
      <c r="B105">
        <f>B65*10000/B62</f>
        <v>-0.0429462586524832</v>
      </c>
      <c r="C105">
        <f>C65*10000/C62</f>
        <v>0.23994329928480027</v>
      </c>
      <c r="D105">
        <f>D65*10000/D62</f>
        <v>1.214160251199084</v>
      </c>
      <c r="E105">
        <f>E65*10000/E62</f>
        <v>0.7782570003476109</v>
      </c>
      <c r="F105">
        <f>F65*10000/F62</f>
        <v>0.2807024226667151</v>
      </c>
      <c r="G105">
        <f>AVERAGE(C105:E105)</f>
        <v>0.7441201836104985</v>
      </c>
      <c r="H105">
        <f>STDEV(C105:E105)</f>
        <v>0.4880047735852561</v>
      </c>
      <c r="I105">
        <f>(B105*B4+C105*C4+D105*D4+E105*E4+F105*F4)/SUM(B4:F4)</f>
        <v>0.5681960345206168</v>
      </c>
      <c r="K105">
        <f>(LN(H105)+LN(H125))/2-LN(K114*K115^5)</f>
        <v>-4.067792538216535</v>
      </c>
    </row>
    <row r="106" spans="1:11" ht="12.75">
      <c r="A106" t="s">
        <v>70</v>
      </c>
      <c r="B106">
        <f>B66*10000/B62</f>
        <v>1.5634058974585567</v>
      </c>
      <c r="C106">
        <f>C66*10000/C62</f>
        <v>0.45373362951172624</v>
      </c>
      <c r="D106">
        <f>D66*10000/D62</f>
        <v>0.5078048176218593</v>
      </c>
      <c r="E106">
        <f>E66*10000/E62</f>
        <v>-0.04239628619468293</v>
      </c>
      <c r="F106">
        <f>F66*10000/F62</f>
        <v>12.596366040141918</v>
      </c>
      <c r="G106">
        <f>AVERAGE(C106:E106)</f>
        <v>0.30638072031296754</v>
      </c>
      <c r="H106">
        <f>STDEV(C106:E106)</f>
        <v>0.3032572728678383</v>
      </c>
      <c r="I106">
        <f>(B106*B4+C106*C4+D106*D4+E106*E4+F106*F4)/SUM(B4:F4)</f>
        <v>2.1246491631639746</v>
      </c>
      <c r="K106">
        <f>(LN(H106)+LN(H126))/2-LN(K114*K115^6)</f>
        <v>-4.267985429468519</v>
      </c>
    </row>
    <row r="107" spans="1:11" ht="12.75">
      <c r="A107" t="s">
        <v>71</v>
      </c>
      <c r="B107">
        <f>B67*10000/B62</f>
        <v>-0.03436224739025155</v>
      </c>
      <c r="C107">
        <f>C67*10000/C62</f>
        <v>-0.25865528564315987</v>
      </c>
      <c r="D107">
        <f>D67*10000/D62</f>
        <v>-0.11869399188687131</v>
      </c>
      <c r="E107">
        <f>E67*10000/E62</f>
        <v>-0.0923923412055841</v>
      </c>
      <c r="F107">
        <f>F67*10000/F62</f>
        <v>-0.14064525422949067</v>
      </c>
      <c r="G107">
        <f>AVERAGE(C107:E107)</f>
        <v>-0.15658053957853843</v>
      </c>
      <c r="H107">
        <f>STDEV(C107:E107)</f>
        <v>0.08937216873981421</v>
      </c>
      <c r="I107">
        <f>(B107*B4+C107*C4+D107*D4+E107*E4+F107*F4)/SUM(B4:F4)</f>
        <v>-0.1367343151698333</v>
      </c>
      <c r="K107">
        <f>(LN(H107)+LN(H127))/2-LN(K114*K115^7)</f>
        <v>-3.451385965509335</v>
      </c>
    </row>
    <row r="108" spans="1:9" ht="12.75">
      <c r="A108" t="s">
        <v>72</v>
      </c>
      <c r="B108">
        <f>B68*10000/B62</f>
        <v>-0.03156202478173524</v>
      </c>
      <c r="C108">
        <f>C68*10000/C62</f>
        <v>0.03700470653217349</v>
      </c>
      <c r="D108">
        <f>D68*10000/D62</f>
        <v>-0.033720181502663836</v>
      </c>
      <c r="E108">
        <f>E68*10000/E62</f>
        <v>0.03871281067764662</v>
      </c>
      <c r="F108">
        <f>F68*10000/F62</f>
        <v>-0.20771959668380713</v>
      </c>
      <c r="G108">
        <f>AVERAGE(C108:E108)</f>
        <v>0.013999111902385425</v>
      </c>
      <c r="H108">
        <f>STDEV(C108:E108)</f>
        <v>0.041334944384271634</v>
      </c>
      <c r="I108">
        <f>(B108*B4+C108*C4+D108*D4+E108*E4+F108*F4)/SUM(B4:F4)</f>
        <v>-0.02211757704499087</v>
      </c>
    </row>
    <row r="109" spans="1:9" ht="12.75">
      <c r="A109" t="s">
        <v>73</v>
      </c>
      <c r="B109">
        <f>B69*10000/B62</f>
        <v>-0.14488062641826996</v>
      </c>
      <c r="C109">
        <f>C69*10000/C62</f>
        <v>0.07695045202298499</v>
      </c>
      <c r="D109">
        <f>D69*10000/D62</f>
        <v>0.06744049259534851</v>
      </c>
      <c r="E109">
        <f>E69*10000/E62</f>
        <v>0.05057190004709401</v>
      </c>
      <c r="F109">
        <f>F69*10000/F62</f>
        <v>0.01937160579259462</v>
      </c>
      <c r="G109">
        <f>AVERAGE(C109:E109)</f>
        <v>0.06498761488847583</v>
      </c>
      <c r="H109">
        <f>STDEV(C109:E109)</f>
        <v>0.013359246156495858</v>
      </c>
      <c r="I109">
        <f>(B109*B4+C109*C4+D109*D4+E109*E4+F109*F4)/SUM(B4:F4)</f>
        <v>0.028470226216521063</v>
      </c>
    </row>
    <row r="110" spans="1:11" ht="12.75">
      <c r="A110" t="s">
        <v>74</v>
      </c>
      <c r="B110">
        <f>B70*10000/B62</f>
        <v>-0.3830100623218501</v>
      </c>
      <c r="C110">
        <f>C70*10000/C62</f>
        <v>-0.1939742728373538</v>
      </c>
      <c r="D110">
        <f>D70*10000/D62</f>
        <v>-0.14022172504537267</v>
      </c>
      <c r="E110">
        <f>E70*10000/E62</f>
        <v>-0.1425804210927459</v>
      </c>
      <c r="F110">
        <f>F70*10000/F62</f>
        <v>-0.4112105207707667</v>
      </c>
      <c r="G110">
        <f>AVERAGE(C110:E110)</f>
        <v>-0.15892547299182413</v>
      </c>
      <c r="H110">
        <f>STDEV(C110:E110)</f>
        <v>0.03037605372196935</v>
      </c>
      <c r="I110">
        <f>(B110*B4+C110*C4+D110*D4+E110*E4+F110*F4)/SUM(B4:F4)</f>
        <v>-0.2250173347756922</v>
      </c>
      <c r="K110">
        <f>EXP(AVERAGE(K103:K107))</f>
        <v>0.01737019428653207</v>
      </c>
    </row>
    <row r="111" spans="1:9" ht="12.75">
      <c r="A111" t="s">
        <v>75</v>
      </c>
      <c r="B111">
        <f>B71*10000/B62</f>
        <v>-0.012496559018315392</v>
      </c>
      <c r="C111">
        <f>C71*10000/C62</f>
        <v>-0.05144576779350006</v>
      </c>
      <c r="D111">
        <f>D71*10000/D62</f>
        <v>-0.021795413147743883</v>
      </c>
      <c r="E111">
        <f>E71*10000/E62</f>
        <v>-0.026038892425297534</v>
      </c>
      <c r="F111">
        <f>F71*10000/F62</f>
        <v>-0.021115527537311437</v>
      </c>
      <c r="G111">
        <f>AVERAGE(C111:E111)</f>
        <v>-0.033093357788847165</v>
      </c>
      <c r="H111">
        <f>STDEV(C111:E111)</f>
        <v>0.016034649788159383</v>
      </c>
      <c r="I111">
        <f>(B111*B4+C111*C4+D111*D4+E111*E4+F111*F4)/SUM(B4:F4)</f>
        <v>-0.02851248808072417</v>
      </c>
    </row>
    <row r="112" spans="1:9" ht="12.75">
      <c r="A112" t="s">
        <v>76</v>
      </c>
      <c r="B112">
        <f>B72*10000/B62</f>
        <v>-0.0705724187807606</v>
      </c>
      <c r="C112">
        <f>C72*10000/C62</f>
        <v>-0.023411820071455904</v>
      </c>
      <c r="D112">
        <f>D72*10000/D62</f>
        <v>-0.02994415047827081</v>
      </c>
      <c r="E112">
        <f>E72*10000/E62</f>
        <v>-0.03679166462585733</v>
      </c>
      <c r="F112">
        <f>F72*10000/F62</f>
        <v>-0.05981595344948784</v>
      </c>
      <c r="G112">
        <f>AVERAGE(C112:E112)</f>
        <v>-0.030049211725194685</v>
      </c>
      <c r="H112">
        <f>STDEV(C112:E112)</f>
        <v>0.006690540970219842</v>
      </c>
      <c r="I112">
        <f>(B112*B4+C112*C4+D112*D4+E112*E4+F112*F4)/SUM(B4:F4)</f>
        <v>-0.03989012491498762</v>
      </c>
    </row>
    <row r="113" spans="1:9" ht="12.75">
      <c r="A113" t="s">
        <v>77</v>
      </c>
      <c r="B113">
        <f>B73*10000/B62</f>
        <v>0.004054969622654286</v>
      </c>
      <c r="C113">
        <f>C73*10000/C62</f>
        <v>0.03246425280965417</v>
      </c>
      <c r="D113">
        <f>D73*10000/D62</f>
        <v>0.028315291986755343</v>
      </c>
      <c r="E113">
        <f>E73*10000/E62</f>
        <v>0.035949710683776274</v>
      </c>
      <c r="F113">
        <f>F73*10000/F62</f>
        <v>0.004075880273702271</v>
      </c>
      <c r="G113">
        <f>AVERAGE(C113:E113)</f>
        <v>0.032243085160061934</v>
      </c>
      <c r="H113">
        <f>STDEV(C113:E113)</f>
        <v>0.0038220117160044013</v>
      </c>
      <c r="I113">
        <f>(B113*B4+C113*C4+D113*D4+E113*E4+F113*F4)/SUM(B4:F4)</f>
        <v>0.024405024988625824</v>
      </c>
    </row>
    <row r="114" spans="1:11" ht="12.75">
      <c r="A114" t="s">
        <v>78</v>
      </c>
      <c r="B114">
        <f>B74*10000/B62</f>
        <v>-0.21366545852717075</v>
      </c>
      <c r="C114">
        <f>C74*10000/C62</f>
        <v>-0.1979912608893182</v>
      </c>
      <c r="D114">
        <f>D74*10000/D62</f>
        <v>-0.19794964333841222</v>
      </c>
      <c r="E114">
        <f>E74*10000/E62</f>
        <v>-0.18809343808646686</v>
      </c>
      <c r="F114">
        <f>F74*10000/F62</f>
        <v>-0.14801997064036002</v>
      </c>
      <c r="G114">
        <f>AVERAGE(C114:E114)</f>
        <v>-0.19467811410473243</v>
      </c>
      <c r="H114">
        <f>STDEV(C114:E114)</f>
        <v>0.005702534673658369</v>
      </c>
      <c r="I114">
        <f>(B114*B4+C114*C4+D114*D4+E114*E4+F114*F4)/SUM(B4:F4)</f>
        <v>-0.19122139693468077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0.0009484802789344678</v>
      </c>
      <c r="C115">
        <f>C75*10000/C62</f>
        <v>-0.006534933983356021</v>
      </c>
      <c r="D115">
        <f>D75*10000/D62</f>
        <v>-0.01227465742590975</v>
      </c>
      <c r="E115">
        <f>E75*10000/E62</f>
        <v>-0.014306054036409102</v>
      </c>
      <c r="F115">
        <f>F75*10000/F62</f>
        <v>-0.011200502521290765</v>
      </c>
      <c r="G115">
        <f>AVERAGE(C115:E115)</f>
        <v>-0.011038548481891624</v>
      </c>
      <c r="H115">
        <f>STDEV(C115:E115)</f>
        <v>0.004030328858896275</v>
      </c>
      <c r="I115">
        <f>(B115*B4+C115*C4+D115*D4+E115*E4+F115*F4)/SUM(B4:F4)</f>
        <v>-0.009321020691713667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168.07836360344893</v>
      </c>
      <c r="C122">
        <f>C82*10000/C62</f>
        <v>83.29906953095484</v>
      </c>
      <c r="D122">
        <f>D82*10000/D62</f>
        <v>-2.21968843725498</v>
      </c>
      <c r="E122">
        <f>E82*10000/E62</f>
        <v>-83.02621557958973</v>
      </c>
      <c r="F122">
        <f>F82*10000/F62</f>
        <v>-181.0449234608651</v>
      </c>
      <c r="G122">
        <f>AVERAGE(C122:E122)</f>
        <v>-0.6489448286299554</v>
      </c>
      <c r="H122">
        <f>STDEV(C122:E122)</f>
        <v>83.17376715881643</v>
      </c>
      <c r="I122">
        <f>(B122*B4+C122*C4+D122*D4+E122*E4+F122*F4)/SUM(B4:F4)</f>
        <v>-0.1847176815619581</v>
      </c>
    </row>
    <row r="123" spans="1:9" ht="12.75">
      <c r="A123" t="s">
        <v>82</v>
      </c>
      <c r="B123">
        <f>B83*10000/B62</f>
        <v>1.6951924035110315</v>
      </c>
      <c r="C123">
        <f>C83*10000/C62</f>
        <v>1.176555212800442</v>
      </c>
      <c r="D123">
        <f>D83*10000/D62</f>
        <v>2.313827125936428</v>
      </c>
      <c r="E123">
        <f>E83*10000/E62</f>
        <v>0.7902840125535872</v>
      </c>
      <c r="F123">
        <f>F83*10000/F62</f>
        <v>5.889826727254339</v>
      </c>
      <c r="G123">
        <f>AVERAGE(C123:E123)</f>
        <v>1.4268887837634858</v>
      </c>
      <c r="H123">
        <f>STDEV(C123:E123)</f>
        <v>0.7920202504654803</v>
      </c>
      <c r="I123">
        <f>(B123*B4+C123*C4+D123*D4+E123*E4+F123*F4)/SUM(B4:F4)</f>
        <v>2.0597667221862714</v>
      </c>
    </row>
    <row r="124" spans="1:9" ht="12.75">
      <c r="A124" t="s">
        <v>83</v>
      </c>
      <c r="B124">
        <f>B84*10000/B62</f>
        <v>1.6199356036375812</v>
      </c>
      <c r="C124">
        <f>C84*10000/C62</f>
        <v>-3.018165501407764</v>
      </c>
      <c r="D124">
        <f>D84*10000/D62</f>
        <v>-2.5736930000064</v>
      </c>
      <c r="E124">
        <f>E84*10000/E62</f>
        <v>-2.151528539651668</v>
      </c>
      <c r="F124">
        <f>F84*10000/F62</f>
        <v>-0.6122825841088366</v>
      </c>
      <c r="G124">
        <f>AVERAGE(C124:E124)</f>
        <v>-2.5811290136886105</v>
      </c>
      <c r="H124">
        <f>STDEV(C124:E124)</f>
        <v>0.43336633071233155</v>
      </c>
      <c r="I124">
        <f>(B124*B4+C124*C4+D124*D4+E124*E4+F124*F4)/SUM(B4:F4)</f>
        <v>-1.70961574656561</v>
      </c>
    </row>
    <row r="125" spans="1:9" ht="12.75">
      <c r="A125" t="s">
        <v>84</v>
      </c>
      <c r="B125">
        <f>B85*10000/B62</f>
        <v>0.9778153732304649</v>
      </c>
      <c r="C125">
        <f>C85*10000/C62</f>
        <v>0.38655675381014565</v>
      </c>
      <c r="D125">
        <f>D85*10000/D62</f>
        <v>0.4149533067033105</v>
      </c>
      <c r="E125">
        <f>E85*10000/E62</f>
        <v>0.17376147813400794</v>
      </c>
      <c r="F125">
        <f>F85*10000/F62</f>
        <v>0.46338646307294723</v>
      </c>
      <c r="G125">
        <f>AVERAGE(C125:E125)</f>
        <v>0.3250905128824881</v>
      </c>
      <c r="H125">
        <f>STDEV(C125:E125)</f>
        <v>0.1318216546038002</v>
      </c>
      <c r="I125">
        <f>(B125*B4+C125*C4+D125*D4+E125*E4+F125*F4)/SUM(B4:F4)</f>
        <v>0.4381769620122403</v>
      </c>
    </row>
    <row r="126" spans="1:9" ht="12.75">
      <c r="A126" t="s">
        <v>85</v>
      </c>
      <c r="B126">
        <f>B86*10000/B62</f>
        <v>0.6315300968613703</v>
      </c>
      <c r="C126">
        <f>C86*10000/C62</f>
        <v>0.7389528483051558</v>
      </c>
      <c r="D126">
        <f>D86*10000/D62</f>
        <v>0.654858666495571</v>
      </c>
      <c r="E126">
        <f>E86*10000/E62</f>
        <v>0.6771818179256143</v>
      </c>
      <c r="F126">
        <f>F86*10000/F62</f>
        <v>1.4808501189981718</v>
      </c>
      <c r="G126">
        <f>AVERAGE(C126:E126)</f>
        <v>0.6903311109087804</v>
      </c>
      <c r="H126">
        <f>STDEV(C126:E126)</f>
        <v>0.04356186156517902</v>
      </c>
      <c r="I126">
        <f>(B126*B4+C126*C4+D126*D4+E126*E4+F126*F4)/SUM(B4:F4)</f>
        <v>0.7870328575271147</v>
      </c>
    </row>
    <row r="127" spans="1:9" ht="12.75">
      <c r="A127" t="s">
        <v>86</v>
      </c>
      <c r="B127">
        <f>B87*10000/B62</f>
        <v>0.24789538734752026</v>
      </c>
      <c r="C127">
        <f>C87*10000/C62</f>
        <v>0.4331557091668944</v>
      </c>
      <c r="D127">
        <f>D87*10000/D62</f>
        <v>0.1325406278143411</v>
      </c>
      <c r="E127">
        <f>E87*10000/E62</f>
        <v>-0.023137356034862347</v>
      </c>
      <c r="F127">
        <f>F87*10000/F62</f>
        <v>0.3882318830459749</v>
      </c>
      <c r="G127">
        <f>AVERAGE(C127:E127)</f>
        <v>0.18085299364879104</v>
      </c>
      <c r="H127">
        <f>STDEV(C127:E127)</f>
        <v>0.23195129630419173</v>
      </c>
      <c r="I127">
        <f>(B127*B4+C127*C4+D127*D4+E127*E4+F127*F4)/SUM(B4:F4)</f>
        <v>0.21818939565371548</v>
      </c>
    </row>
    <row r="128" spans="1:9" ht="12.75">
      <c r="A128" t="s">
        <v>87</v>
      </c>
      <c r="B128">
        <f>B88*10000/B62</f>
        <v>0.1466547424234255</v>
      </c>
      <c r="C128">
        <f>C88*10000/C62</f>
        <v>-0.25823712385591624</v>
      </c>
      <c r="D128">
        <f>D88*10000/D62</f>
        <v>-0.33654715284036796</v>
      </c>
      <c r="E128">
        <f>E88*10000/E62</f>
        <v>-0.21107038625619218</v>
      </c>
      <c r="F128">
        <f>F88*10000/F62</f>
        <v>-0.368939549190482</v>
      </c>
      <c r="G128">
        <f>AVERAGE(C128:E128)</f>
        <v>-0.2686182209841588</v>
      </c>
      <c r="H128">
        <f>STDEV(C128:E128)</f>
        <v>0.06337925623809783</v>
      </c>
      <c r="I128">
        <f>(B128*B4+C128*C4+D128*D4+E128*E4+F128*F4)/SUM(B4:F4)</f>
        <v>-0.2217208866378922</v>
      </c>
    </row>
    <row r="129" spans="1:9" ht="12.75">
      <c r="A129" t="s">
        <v>88</v>
      </c>
      <c r="B129">
        <f>B89*10000/B62</f>
        <v>0.10853286005838184</v>
      </c>
      <c r="C129">
        <f>C89*10000/C62</f>
        <v>0.06206264570907188</v>
      </c>
      <c r="D129">
        <f>D89*10000/D62</f>
        <v>0.03081703857712223</v>
      </c>
      <c r="E129">
        <f>E89*10000/E62</f>
        <v>0.08156678334326373</v>
      </c>
      <c r="F129">
        <f>F89*10000/F62</f>
        <v>0.06326150984134657</v>
      </c>
      <c r="G129">
        <f>AVERAGE(C129:E129)</f>
        <v>0.058148822543152616</v>
      </c>
      <c r="H129">
        <f>STDEV(C129:E129)</f>
        <v>0.025600247211456605</v>
      </c>
      <c r="I129">
        <f>(B129*B4+C129*C4+D129*D4+E129*E4+F129*F4)/SUM(B4:F4)</f>
        <v>0.06614195978788295</v>
      </c>
    </row>
    <row r="130" spans="1:9" ht="12.75">
      <c r="A130" t="s">
        <v>89</v>
      </c>
      <c r="B130">
        <f>B90*10000/B62</f>
        <v>0.047405144496411006</v>
      </c>
      <c r="C130">
        <f>C90*10000/C62</f>
        <v>-0.001904375498611105</v>
      </c>
      <c r="D130">
        <f>D90*10000/D62</f>
        <v>0.08508184549934195</v>
      </c>
      <c r="E130">
        <f>E90*10000/E62</f>
        <v>0.03125497178269012</v>
      </c>
      <c r="F130">
        <f>F90*10000/F62</f>
        <v>0.3839858473026494</v>
      </c>
      <c r="G130">
        <f>AVERAGE(C130:E130)</f>
        <v>0.03814414726114032</v>
      </c>
      <c r="H130">
        <f>STDEV(C130:E130)</f>
        <v>0.04390041246908554</v>
      </c>
      <c r="I130">
        <f>(B130*B4+C130*C4+D130*D4+E130*E4+F130*F4)/SUM(B4:F4)</f>
        <v>0.0855171890626092</v>
      </c>
    </row>
    <row r="131" spans="1:9" ht="12.75">
      <c r="A131" t="s">
        <v>90</v>
      </c>
      <c r="B131">
        <f>B91*10000/B62</f>
        <v>0.02366730597999379</v>
      </c>
      <c r="C131">
        <f>C91*10000/C62</f>
        <v>0.04067181321668115</v>
      </c>
      <c r="D131">
        <f>D91*10000/D62</f>
        <v>0.016880727618012396</v>
      </c>
      <c r="E131">
        <f>E91*10000/E62</f>
        <v>-0.018213059407335343</v>
      </c>
      <c r="F131">
        <f>F91*10000/F62</f>
        <v>0.0232812301757808</v>
      </c>
      <c r="G131">
        <f>AVERAGE(C131:E131)</f>
        <v>0.013113160475786069</v>
      </c>
      <c r="H131">
        <f>STDEV(C131:E131)</f>
        <v>0.02962267674628762</v>
      </c>
      <c r="I131">
        <f>(B131*B4+C131*C4+D131*D4+E131*E4+F131*F4)/SUM(B4:F4)</f>
        <v>0.015997230684222354</v>
      </c>
    </row>
    <row r="132" spans="1:9" ht="12.75">
      <c r="A132" t="s">
        <v>91</v>
      </c>
      <c r="B132">
        <f>B92*10000/B62</f>
        <v>0.012333123468957255</v>
      </c>
      <c r="C132">
        <f>C92*10000/C62</f>
        <v>0.005083980416598035</v>
      </c>
      <c r="D132">
        <f>D92*10000/D62</f>
        <v>-0.007276179020833839</v>
      </c>
      <c r="E132">
        <f>E92*10000/E62</f>
        <v>-0.0008309528008413856</v>
      </c>
      <c r="F132">
        <f>F92*10000/F62</f>
        <v>-0.03874986495509192</v>
      </c>
      <c r="G132">
        <f>AVERAGE(C132:E132)</f>
        <v>-0.00100771713502573</v>
      </c>
      <c r="H132">
        <f>STDEV(C132:E132)</f>
        <v>0.006181975376209758</v>
      </c>
      <c r="I132">
        <f>(B132*B4+C132*C4+D132*D4+E132*E4+F132*F4)/SUM(B4:F4)</f>
        <v>-0.00409551507039871</v>
      </c>
    </row>
    <row r="133" spans="1:9" ht="12.75">
      <c r="A133" t="s">
        <v>92</v>
      </c>
      <c r="B133">
        <f>B93*10000/B62</f>
        <v>0.12804704008404502</v>
      </c>
      <c r="C133">
        <f>C93*10000/C62</f>
        <v>0.12221164985558913</v>
      </c>
      <c r="D133">
        <f>D93*10000/D62</f>
        <v>0.11183385900145727</v>
      </c>
      <c r="E133">
        <f>E93*10000/E62</f>
        <v>0.08948711598894903</v>
      </c>
      <c r="F133">
        <f>F93*10000/F62</f>
        <v>0.0790503816848309</v>
      </c>
      <c r="G133">
        <f>AVERAGE(C133:E133)</f>
        <v>0.10784420828199848</v>
      </c>
      <c r="H133">
        <f>STDEV(C133:E133)</f>
        <v>0.016723090738397478</v>
      </c>
      <c r="I133">
        <f>(B133*B4+C133*C4+D133*D4+E133*E4+F133*F4)/SUM(B4:F4)</f>
        <v>0.10694167641588392</v>
      </c>
    </row>
    <row r="134" spans="1:9" ht="12.75">
      <c r="A134" t="s">
        <v>93</v>
      </c>
      <c r="B134">
        <f>B94*10000/B62</f>
        <v>-0.0370540597188464</v>
      </c>
      <c r="C134">
        <f>C94*10000/C62</f>
        <v>-0.009567899419667852</v>
      </c>
      <c r="D134">
        <f>D94*10000/D62</f>
        <v>0.01051530674681934</v>
      </c>
      <c r="E134">
        <f>E94*10000/E62</f>
        <v>0.020489469223750684</v>
      </c>
      <c r="F134">
        <f>F94*10000/F62</f>
        <v>-0.0016372940059344206</v>
      </c>
      <c r="G134">
        <f>AVERAGE(C134:E134)</f>
        <v>0.007145625516967391</v>
      </c>
      <c r="H134">
        <f>STDEV(C134:E134)</f>
        <v>0.015309389802820437</v>
      </c>
      <c r="I134">
        <f>(B134*B4+C134*C4+D134*D4+E134*E4+F134*F4)/SUM(B4:F4)</f>
        <v>-0.00043585032276170375</v>
      </c>
    </row>
    <row r="135" spans="1:9" ht="12.75">
      <c r="A135" t="s">
        <v>94</v>
      </c>
      <c r="B135">
        <f>B95*10000/B62</f>
        <v>-0.0029895838566897045</v>
      </c>
      <c r="C135">
        <f>C95*10000/C62</f>
        <v>0.002494921449090717</v>
      </c>
      <c r="D135">
        <f>D95*10000/D62</f>
        <v>0.0021392175802212505</v>
      </c>
      <c r="E135">
        <f>E95*10000/E62</f>
        <v>0.0063864392660656815</v>
      </c>
      <c r="F135">
        <f>F95*10000/F62</f>
        <v>0.003400876383683887</v>
      </c>
      <c r="G135">
        <f>AVERAGE(C135:E135)</f>
        <v>0.0036735260984592163</v>
      </c>
      <c r="H135">
        <f>STDEV(C135:E135)</f>
        <v>0.0023561737418559747</v>
      </c>
      <c r="I135">
        <f>(B135*B4+C135*C4+D135*D4+E135*E4+F135*F4)/SUM(B4:F4)</f>
        <v>0.002670829047288661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2004-11-03T13:49:18Z</cp:lastPrinted>
  <dcterms:created xsi:type="dcterms:W3CDTF">2004-11-03T13:49:18Z</dcterms:created>
  <dcterms:modified xsi:type="dcterms:W3CDTF">2004-11-03T17:08:16Z</dcterms:modified>
  <cp:category/>
  <cp:version/>
  <cp:contentType/>
  <cp:contentStatus/>
</cp:coreProperties>
</file>