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<sst xmlns="http://schemas.openxmlformats.org/spreadsheetml/2006/main" count="202" uniqueCount="97">
  <si>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Wed 03/11/2004       15:36:20</t>
  </si>
  <si>
    <t>LISSNER</t>
  </si>
  <si>
    <t>HCMQAP376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</si>
  <si>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</si>
  <si>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</si>
  <si>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</si>
  <si>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</si>
  <si>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</si>
  <si>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</si>
  <si>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</si>
  <si>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</si>
  <si>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</si>
  <si>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</si>
  <si>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</si>
  <si>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</si>
  <si>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</si>
  <si>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b3!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</si>
  <si>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</si>
  <si>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</si>
  <si>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</si>
  <si>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</si>
  <si>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</si>
  <si>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</si>
  <si>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</si>
  <si>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</si>
  <si>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</si>
  <si>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</si>
  <si>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</si>
  <si>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</si>
  <si>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</si>
  <si>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</si>
  <si>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</si>
  <si>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a4*!</t>
  </si>
  <si>
    <t>a5</t>
  </si>
  <si>
    <t>a6</t>
  </si>
  <si>
    <t>a7*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</si>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</sst>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a4*!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8879633"/>
        <c:axId val="12807834"/>
      </c:lineChart>
      <c:catAx>
        <c:axId val="88796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807834"/>
        <c:crosses val="autoZero"/>
        <c:auto val="1"/>
        <c:lblOffset val="100"/>
        <c:noMultiLvlLbl val="0"/>
      </c:catAx>
      <c:valAx>
        <c:axId val="12807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87963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-0.002262</v>
      </c>
      <c r="C4" s="13">
        <v>-0.003752</v>
      </c>
      <c r="D4" s="13">
        <v>-0.00375</v>
      </c>
      <c r="E4" s="13">
        <v>-0.003752</v>
      </c>
      <c r="F4" s="24">
        <v>-0.002077</v>
      </c>
      <c r="G4" s="34">
        <v>-0.011693</v>
      </c>
    </row>
    <row r="5" spans="1:7" ht="12.75" thickBot="1">
      <c r="A5" s="44" t="s">
        <v>13</v>
      </c>
      <c r="B5" s="45">
        <v>5.764521</v>
      </c>
      <c r="C5" s="46">
        <v>2.868339</v>
      </c>
      <c r="D5" s="46">
        <v>0.064234</v>
      </c>
      <c r="E5" s="46">
        <v>-3.321953</v>
      </c>
      <c r="F5" s="47">
        <v>-5.453429</v>
      </c>
      <c r="G5" s="48">
        <v>4.442547</v>
      </c>
    </row>
    <row r="6" spans="1:7" ht="12.75" thickTop="1">
      <c r="A6" s="6" t="s">
        <v>14</v>
      </c>
      <c r="B6" s="39">
        <v>104.3284</v>
      </c>
      <c r="C6" s="40">
        <v>6.993419</v>
      </c>
      <c r="D6" s="40">
        <v>-0.4025213</v>
      </c>
      <c r="E6" s="40">
        <v>-66.45014</v>
      </c>
      <c r="F6" s="41">
        <v>-5.532402</v>
      </c>
      <c r="G6" s="42">
        <v>-0.00339694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49">
        <v>3.783736</v>
      </c>
      <c r="C8" s="50">
        <v>6.043116</v>
      </c>
      <c r="D8" s="50">
        <v>3.764515</v>
      </c>
      <c r="E8" s="50">
        <v>1.190708</v>
      </c>
      <c r="F8" s="51">
        <v>-0.00315372</v>
      </c>
      <c r="G8" s="35">
        <v>3.194403</v>
      </c>
    </row>
    <row r="9" spans="1:7" ht="12">
      <c r="A9" s="20" t="s">
        <v>17</v>
      </c>
      <c r="B9" s="29">
        <v>-0.5574578</v>
      </c>
      <c r="C9" s="14">
        <v>-0.2204261</v>
      </c>
      <c r="D9" s="14">
        <v>0.3049596</v>
      </c>
      <c r="E9" s="14">
        <v>0.6271552</v>
      </c>
      <c r="F9" s="25">
        <v>-0.271827</v>
      </c>
      <c r="G9" s="35">
        <v>0.05443217</v>
      </c>
    </row>
    <row r="10" spans="1:7" ht="12">
      <c r="A10" s="20" t="s">
        <v>18</v>
      </c>
      <c r="B10" s="29">
        <v>-0.4644374</v>
      </c>
      <c r="C10" s="14">
        <v>-1.346487</v>
      </c>
      <c r="D10" s="14">
        <v>-0.2551526</v>
      </c>
      <c r="E10" s="14">
        <v>0.1228593</v>
      </c>
      <c r="F10" s="25">
        <v>-0.7102338</v>
      </c>
      <c r="G10" s="35">
        <v>-0.5177736</v>
      </c>
    </row>
    <row r="11" spans="1:7" ht="12">
      <c r="A11" s="21" t="s">
        <v>19</v>
      </c>
      <c r="B11" s="31">
        <v>2.485248</v>
      </c>
      <c r="C11" s="16">
        <v>0.978336</v>
      </c>
      <c r="D11" s="16">
        <v>0.7776074</v>
      </c>
      <c r="E11" s="16">
        <v>0.08132986</v>
      </c>
      <c r="F11" s="27">
        <v>14.05899</v>
      </c>
      <c r="G11" s="37">
        <v>2.675192</v>
      </c>
    </row>
    <row r="12" spans="1:7" ht="12">
      <c r="A12" s="20" t="s">
        <v>20</v>
      </c>
      <c r="B12" s="29">
        <v>-0.1498964</v>
      </c>
      <c r="C12" s="14">
        <v>-0.04062984</v>
      </c>
      <c r="D12" s="14">
        <v>0.07791341</v>
      </c>
      <c r="E12" s="14">
        <v>-0.3019111</v>
      </c>
      <c r="F12" s="25">
        <v>-0.1811923</v>
      </c>
      <c r="G12" s="35">
        <v>-0.1096009</v>
      </c>
    </row>
    <row r="13" spans="1:7" ht="12">
      <c r="A13" s="20" t="s">
        <v>21</v>
      </c>
      <c r="B13" s="29">
        <v>0.009401083</v>
      </c>
      <c r="C13" s="14">
        <v>-0.08714097</v>
      </c>
      <c r="D13" s="14">
        <v>0.05193925</v>
      </c>
      <c r="E13" s="14">
        <v>0.003028097</v>
      </c>
      <c r="F13" s="25">
        <v>-0.04318438</v>
      </c>
      <c r="G13" s="35">
        <v>-0.01206799</v>
      </c>
    </row>
    <row r="14" spans="1:7" ht="12">
      <c r="A14" s="20" t="s">
        <v>22</v>
      </c>
      <c r="B14" s="29">
        <v>0.02807527</v>
      </c>
      <c r="C14" s="14">
        <v>-0.01248125</v>
      </c>
      <c r="D14" s="14">
        <v>0.04620412</v>
      </c>
      <c r="E14" s="14">
        <v>0.132842</v>
      </c>
      <c r="F14" s="25">
        <v>0.1239418</v>
      </c>
      <c r="G14" s="35">
        <v>0.06066136</v>
      </c>
    </row>
    <row r="15" spans="1:7" ht="12">
      <c r="A15" s="21" t="s">
        <v>23</v>
      </c>
      <c r="B15" s="31">
        <v>-0.3706363</v>
      </c>
      <c r="C15" s="16">
        <v>-0.1505198</v>
      </c>
      <c r="D15" s="16">
        <v>-0.1522227</v>
      </c>
      <c r="E15" s="16">
        <v>-0.2332885</v>
      </c>
      <c r="F15" s="27">
        <v>-0.3361306</v>
      </c>
      <c r="G15" s="37">
        <v>-0.2274864</v>
      </c>
    </row>
    <row r="16" spans="1:7" ht="12">
      <c r="A16" s="20" t="s">
        <v>24</v>
      </c>
      <c r="B16" s="29">
        <v>-0.0153083</v>
      </c>
      <c r="C16" s="14">
        <v>-0.05267453</v>
      </c>
      <c r="D16" s="14">
        <v>-0.001078129</v>
      </c>
      <c r="E16" s="14">
        <v>-0.01653109</v>
      </c>
      <c r="F16" s="25">
        <v>-0.007098932</v>
      </c>
      <c r="G16" s="35">
        <v>-0.02008002</v>
      </c>
    </row>
    <row r="17" spans="1:7" ht="12">
      <c r="A17" s="20" t="s">
        <v>25</v>
      </c>
      <c r="B17" s="29">
        <v>-0.04954617</v>
      </c>
      <c r="C17" s="14">
        <v>-0.04587788</v>
      </c>
      <c r="D17" s="14">
        <v>-0.03729498</v>
      </c>
      <c r="E17" s="14">
        <v>-0.03182919</v>
      </c>
      <c r="F17" s="25">
        <v>-0.04933086</v>
      </c>
      <c r="G17" s="35">
        <v>-0.04141118</v>
      </c>
    </row>
    <row r="18" spans="1:7" ht="12">
      <c r="A18" s="20" t="s">
        <v>26</v>
      </c>
      <c r="B18" s="29">
        <v>0.01053599</v>
      </c>
      <c r="C18" s="14">
        <v>0.05033728</v>
      </c>
      <c r="D18" s="14">
        <v>0.03094469</v>
      </c>
      <c r="E18" s="14">
        <v>0.05463849</v>
      </c>
      <c r="F18" s="25">
        <v>0.004797544</v>
      </c>
      <c r="G18" s="35">
        <v>0.03488847</v>
      </c>
    </row>
    <row r="19" spans="1:7" ht="12">
      <c r="A19" s="21" t="s">
        <v>27</v>
      </c>
      <c r="B19" s="31">
        <v>-0.208699</v>
      </c>
      <c r="C19" s="16">
        <v>-0.1846698</v>
      </c>
      <c r="D19" s="16">
        <v>-0.1816299</v>
      </c>
      <c r="E19" s="16">
        <v>-0.1805137</v>
      </c>
      <c r="F19" s="27">
        <v>-0.1610823</v>
      </c>
      <c r="G19" s="37">
        <v>-0.1832856</v>
      </c>
    </row>
    <row r="20" spans="1:7" ht="12.75" thickBot="1">
      <c r="A20" s="44" t="s">
        <v>28</v>
      </c>
      <c r="B20" s="45">
        <v>-4.400928E-05</v>
      </c>
      <c r="C20" s="46">
        <v>0.006856201</v>
      </c>
      <c r="D20" s="46">
        <v>0.003206253</v>
      </c>
      <c r="E20" s="46">
        <v>0.008722747</v>
      </c>
      <c r="F20" s="47">
        <v>0.008557802</v>
      </c>
      <c r="G20" s="48">
        <v>0.005653654</v>
      </c>
    </row>
    <row r="21" spans="1:7" ht="12.75" thickTop="1">
      <c r="A21" s="6" t="s">
        <v>29</v>
      </c>
      <c r="B21" s="39">
        <v>-110.3074</v>
      </c>
      <c r="C21" s="40">
        <v>104.6023</v>
      </c>
      <c r="D21" s="40">
        <v>90.21114</v>
      </c>
      <c r="E21" s="40">
        <v>-11.5953</v>
      </c>
      <c r="F21" s="41">
        <v>-210.5301</v>
      </c>
      <c r="G21" s="43">
        <v>0.03036725</v>
      </c>
    </row>
    <row r="22" spans="1:7" ht="12">
      <c r="A22" s="20" t="s">
        <v>30</v>
      </c>
      <c r="B22" s="29">
        <v>115.2955</v>
      </c>
      <c r="C22" s="14">
        <v>57.36741</v>
      </c>
      <c r="D22" s="14">
        <v>1.284673</v>
      </c>
      <c r="E22" s="14">
        <v>-66.44003</v>
      </c>
      <c r="F22" s="25">
        <v>-109.0729</v>
      </c>
      <c r="G22" s="36">
        <v>0</v>
      </c>
    </row>
    <row r="23" spans="1:7" ht="12">
      <c r="A23" s="20" t="s">
        <v>31</v>
      </c>
      <c r="B23" s="29">
        <v>-1.820692</v>
      </c>
      <c r="C23" s="14">
        <v>-0.8685075</v>
      </c>
      <c r="D23" s="14">
        <v>-1.582411</v>
      </c>
      <c r="E23" s="14">
        <v>-2.066207</v>
      </c>
      <c r="F23" s="25">
        <v>2.998389</v>
      </c>
      <c r="G23" s="35">
        <v>-0.9516446</v>
      </c>
    </row>
    <row r="24" spans="1:7" ht="12">
      <c r="A24" s="20" t="s">
        <v>32</v>
      </c>
      <c r="B24" s="49">
        <v>5.501199</v>
      </c>
      <c r="C24" s="50">
        <v>4.627851</v>
      </c>
      <c r="D24" s="50">
        <v>3.075174</v>
      </c>
      <c r="E24" s="50">
        <v>6.429682</v>
      </c>
      <c r="F24" s="51">
        <v>3.734522</v>
      </c>
      <c r="G24" s="52">
        <v>4.695673</v>
      </c>
    </row>
    <row r="25" spans="1:7" ht="12">
      <c r="A25" s="20" t="s">
        <v>33</v>
      </c>
      <c r="B25" s="29">
        <v>-0.2478167</v>
      </c>
      <c r="C25" s="14">
        <v>0.433575</v>
      </c>
      <c r="D25" s="14">
        <v>0.6931296</v>
      </c>
      <c r="E25" s="14">
        <v>0.320097</v>
      </c>
      <c r="F25" s="25">
        <v>-3.572031</v>
      </c>
      <c r="G25" s="35">
        <v>-0.1636342</v>
      </c>
    </row>
    <row r="26" spans="1:7" ht="12">
      <c r="A26" s="21" t="s">
        <v>34</v>
      </c>
      <c r="B26" s="31">
        <v>1.373838</v>
      </c>
      <c r="C26" s="16">
        <v>0.8741411</v>
      </c>
      <c r="D26" s="16">
        <v>0.6876388</v>
      </c>
      <c r="E26" s="16">
        <v>0.8428843</v>
      </c>
      <c r="F26" s="27">
        <v>1.461769</v>
      </c>
      <c r="G26" s="37">
        <v>0.9722678</v>
      </c>
    </row>
    <row r="27" spans="1:7" ht="12">
      <c r="A27" s="20" t="s">
        <v>35</v>
      </c>
      <c r="B27" s="29">
        <v>-0.1948451</v>
      </c>
      <c r="C27" s="14">
        <v>-0.2337203</v>
      </c>
      <c r="D27" s="14">
        <v>-0.3916447</v>
      </c>
      <c r="E27" s="14">
        <v>-0.6171685</v>
      </c>
      <c r="F27" s="25">
        <v>-0.2360177</v>
      </c>
      <c r="G27" s="52">
        <v>-0.358617</v>
      </c>
    </row>
    <row r="28" spans="1:7" ht="12">
      <c r="A28" s="20" t="s">
        <v>36</v>
      </c>
      <c r="B28" s="29">
        <v>0.4977027</v>
      </c>
      <c r="C28" s="14">
        <v>0.4363098</v>
      </c>
      <c r="D28" s="14">
        <v>0.3933139</v>
      </c>
      <c r="E28" s="14">
        <v>0.728845</v>
      </c>
      <c r="F28" s="25">
        <v>0.4650054</v>
      </c>
      <c r="G28" s="35">
        <v>0.509086</v>
      </c>
    </row>
    <row r="29" spans="1:7" ht="12">
      <c r="A29" s="20" t="s">
        <v>37</v>
      </c>
      <c r="B29" s="29">
        <v>0.03453745</v>
      </c>
      <c r="C29" s="14">
        <v>0.11498</v>
      </c>
      <c r="D29" s="14">
        <v>0.1010101</v>
      </c>
      <c r="E29" s="14">
        <v>0.0144433</v>
      </c>
      <c r="F29" s="25">
        <v>-0.05893362</v>
      </c>
      <c r="G29" s="35">
        <v>0.05258656</v>
      </c>
    </row>
    <row r="30" spans="1:7" ht="12">
      <c r="A30" s="21" t="s">
        <v>38</v>
      </c>
      <c r="B30" s="31">
        <v>0.116184</v>
      </c>
      <c r="C30" s="16">
        <v>0.059825</v>
      </c>
      <c r="D30" s="16">
        <v>0.1357049</v>
      </c>
      <c r="E30" s="16">
        <v>-0.05145077</v>
      </c>
      <c r="F30" s="27">
        <v>0.2852466</v>
      </c>
      <c r="G30" s="37">
        <v>0.08953898</v>
      </c>
    </row>
    <row r="31" spans="1:7" ht="12">
      <c r="A31" s="20" t="s">
        <v>39</v>
      </c>
      <c r="B31" s="29">
        <v>-0.01558662</v>
      </c>
      <c r="C31" s="14">
        <v>0.009024968</v>
      </c>
      <c r="D31" s="14">
        <v>-0.01450119</v>
      </c>
      <c r="E31" s="14">
        <v>-0.03685388</v>
      </c>
      <c r="F31" s="25">
        <v>-0.02359824</v>
      </c>
      <c r="G31" s="35">
        <v>-0.01558439</v>
      </c>
    </row>
    <row r="32" spans="1:7" ht="12">
      <c r="A32" s="20" t="s">
        <v>40</v>
      </c>
      <c r="B32" s="29">
        <v>0.05728834</v>
      </c>
      <c r="C32" s="14">
        <v>0.06032552</v>
      </c>
      <c r="D32" s="14">
        <v>0.07417056</v>
      </c>
      <c r="E32" s="14">
        <v>0.08741275</v>
      </c>
      <c r="F32" s="25">
        <v>0.08659753</v>
      </c>
      <c r="G32" s="35">
        <v>0.07323949</v>
      </c>
    </row>
    <row r="33" spans="1:7" ht="12">
      <c r="A33" s="20" t="s">
        <v>41</v>
      </c>
      <c r="B33" s="29">
        <v>0.151807</v>
      </c>
      <c r="C33" s="14">
        <v>0.08453149</v>
      </c>
      <c r="D33" s="14">
        <v>0.07098518</v>
      </c>
      <c r="E33" s="14">
        <v>0.08875964</v>
      </c>
      <c r="F33" s="25">
        <v>0.1151113</v>
      </c>
      <c r="G33" s="35">
        <v>0.09611684</v>
      </c>
    </row>
    <row r="34" spans="1:7" ht="12">
      <c r="A34" s="21" t="s">
        <v>42</v>
      </c>
      <c r="B34" s="31">
        <v>-0.01260036</v>
      </c>
      <c r="C34" s="16">
        <v>-0.01323135</v>
      </c>
      <c r="D34" s="16">
        <v>-8.2594E-05</v>
      </c>
      <c r="E34" s="16">
        <v>-0.01027748</v>
      </c>
      <c r="F34" s="27">
        <v>-0.02294627</v>
      </c>
      <c r="G34" s="37">
        <v>-0.01051886</v>
      </c>
    </row>
    <row r="35" spans="1:7" ht="12.75" thickBot="1">
      <c r="A35" s="22" t="s">
        <v>43</v>
      </c>
      <c r="B35" s="32">
        <v>0.0006492285</v>
      </c>
      <c r="C35" s="17">
        <v>0.001432605</v>
      </c>
      <c r="D35" s="17">
        <v>0.00717047</v>
      </c>
      <c r="E35" s="17">
        <v>0.0009476198</v>
      </c>
      <c r="F35" s="28">
        <v>0.001827561</v>
      </c>
      <c r="G35" s="38">
        <v>0.002633495</v>
      </c>
    </row>
    <row r="36" spans="1:7" ht="12">
      <c r="A36" s="4" t="s">
        <v>44</v>
      </c>
      <c r="B36" s="3">
        <v>22.05505</v>
      </c>
      <c r="C36" s="3">
        <v>22.052</v>
      </c>
      <c r="D36" s="3">
        <v>22.06421</v>
      </c>
      <c r="E36" s="3">
        <v>22.06421</v>
      </c>
      <c r="F36" s="3">
        <v>22.07336</v>
      </c>
      <c r="G36" s="3"/>
    </row>
    <row r="37" spans="1:6" ht="12">
      <c r="A37" s="4" t="s">
        <v>45</v>
      </c>
      <c r="B37" s="2">
        <v>-0.1714071</v>
      </c>
      <c r="C37" s="2">
        <v>-0.0579834</v>
      </c>
      <c r="D37" s="2">
        <v>-0.0005086263</v>
      </c>
      <c r="E37" s="2">
        <v>0.04323324</v>
      </c>
      <c r="F37" s="2">
        <v>0.07781983</v>
      </c>
    </row>
    <row r="38" spans="1:7" ht="12">
      <c r="A38" s="4" t="s">
        <v>52</v>
      </c>
      <c r="B38" s="2">
        <v>-0.000175173</v>
      </c>
      <c r="C38" s="2">
        <v>-1.290852E-05</v>
      </c>
      <c r="D38" s="2">
        <v>0</v>
      </c>
      <c r="E38" s="2">
        <v>0.0001128293</v>
      </c>
      <c r="F38" s="2">
        <v>0</v>
      </c>
      <c r="G38" s="2">
        <v>0.0003574162</v>
      </c>
    </row>
    <row r="39" spans="1:7" ht="12.75" thickBot="1">
      <c r="A39" s="4" t="s">
        <v>53</v>
      </c>
      <c r="B39" s="2">
        <v>0.0001895423</v>
      </c>
      <c r="C39" s="2">
        <v>-0.0001777499</v>
      </c>
      <c r="D39" s="2">
        <v>-0.000153359</v>
      </c>
      <c r="E39" s="2">
        <v>2.046164E-05</v>
      </c>
      <c r="F39" s="2">
        <v>0.0003579612</v>
      </c>
      <c r="G39" s="2">
        <v>0.001154734</v>
      </c>
    </row>
    <row r="40" spans="2:5" ht="12.75" thickBot="1">
      <c r="B40" s="7" t="s">
        <v>46</v>
      </c>
      <c r="C40" s="8">
        <v>-0.003751</v>
      </c>
      <c r="D40" s="18" t="s">
        <v>47</v>
      </c>
      <c r="E40" s="9">
        <v>3.117163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0.003752</v>
      </c>
      <c r="D4">
        <v>0.00375</v>
      </c>
      <c r="E4">
        <v>0.003752</v>
      </c>
      <c r="F4">
        <v>0.002077</v>
      </c>
      <c r="G4">
        <v>0.011693</v>
      </c>
    </row>
    <row r="5" spans="1:7" ht="12.75">
      <c r="A5" t="s">
        <v>13</v>
      </c>
      <c r="B5">
        <v>5.764521</v>
      </c>
      <c r="C5">
        <v>2.868339</v>
      </c>
      <c r="D5">
        <v>0.064234</v>
      </c>
      <c r="E5">
        <v>-3.321953</v>
      </c>
      <c r="F5">
        <v>-5.453429</v>
      </c>
      <c r="G5">
        <v>4.442547</v>
      </c>
    </row>
    <row r="6" spans="1:7" ht="12.75">
      <c r="A6" t="s">
        <v>14</v>
      </c>
      <c r="B6" s="53">
        <v>104.3284</v>
      </c>
      <c r="C6" s="53">
        <v>6.993419</v>
      </c>
      <c r="D6" s="53">
        <v>-0.4025213</v>
      </c>
      <c r="E6" s="53">
        <v>-66.45014</v>
      </c>
      <c r="F6" s="53">
        <v>-5.532402</v>
      </c>
      <c r="G6" s="53">
        <v>-0.00339694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3.783736</v>
      </c>
      <c r="C8" s="53">
        <v>6.043116</v>
      </c>
      <c r="D8" s="53">
        <v>3.764515</v>
      </c>
      <c r="E8" s="53">
        <v>1.190708</v>
      </c>
      <c r="F8" s="53">
        <v>-0.00315372</v>
      </c>
      <c r="G8" s="53">
        <v>3.194403</v>
      </c>
    </row>
    <row r="9" spans="1:7" ht="12.75">
      <c r="A9" t="s">
        <v>17</v>
      </c>
      <c r="B9" s="53">
        <v>-0.5574578</v>
      </c>
      <c r="C9" s="53">
        <v>-0.2204261</v>
      </c>
      <c r="D9" s="53">
        <v>0.3049596</v>
      </c>
      <c r="E9" s="53">
        <v>0.6271552</v>
      </c>
      <c r="F9" s="53">
        <v>-0.271827</v>
      </c>
      <c r="G9" s="53">
        <v>0.05443217</v>
      </c>
    </row>
    <row r="10" spans="1:7" ht="12.75">
      <c r="A10" t="s">
        <v>18</v>
      </c>
      <c r="B10" s="53">
        <v>-0.4644374</v>
      </c>
      <c r="C10" s="53">
        <v>-1.346487</v>
      </c>
      <c r="D10" s="53">
        <v>-0.2551526</v>
      </c>
      <c r="E10" s="53">
        <v>0.1228593</v>
      </c>
      <c r="F10" s="53">
        <v>-0.7102338</v>
      </c>
      <c r="G10" s="53">
        <v>-0.5177736</v>
      </c>
    </row>
    <row r="11" spans="1:7" ht="12.75">
      <c r="A11" t="s">
        <v>19</v>
      </c>
      <c r="B11" s="53">
        <v>2.485248</v>
      </c>
      <c r="C11" s="53">
        <v>0.978336</v>
      </c>
      <c r="D11" s="53">
        <v>0.7776074</v>
      </c>
      <c r="E11" s="53">
        <v>0.08132986</v>
      </c>
      <c r="F11" s="53">
        <v>14.05899</v>
      </c>
      <c r="G11" s="53">
        <v>2.675192</v>
      </c>
    </row>
    <row r="12" spans="1:7" ht="12.75">
      <c r="A12" t="s">
        <v>20</v>
      </c>
      <c r="B12" s="53">
        <v>-0.1498964</v>
      </c>
      <c r="C12" s="53">
        <v>-0.04062984</v>
      </c>
      <c r="D12" s="53">
        <v>0.07791341</v>
      </c>
      <c r="E12" s="53">
        <v>-0.3019111</v>
      </c>
      <c r="F12" s="53">
        <v>-0.1811923</v>
      </c>
      <c r="G12" s="53">
        <v>-0.1096009</v>
      </c>
    </row>
    <row r="13" spans="1:7" ht="12.75">
      <c r="A13" t="s">
        <v>21</v>
      </c>
      <c r="B13" s="53">
        <v>0.009401083</v>
      </c>
      <c r="C13" s="53">
        <v>-0.08714097</v>
      </c>
      <c r="D13" s="53">
        <v>0.05193925</v>
      </c>
      <c r="E13" s="53">
        <v>0.003028097</v>
      </c>
      <c r="F13" s="53">
        <v>-0.04318438</v>
      </c>
      <c r="G13" s="53">
        <v>-0.01206799</v>
      </c>
    </row>
    <row r="14" spans="1:7" ht="12.75">
      <c r="A14" t="s">
        <v>22</v>
      </c>
      <c r="B14" s="53">
        <v>0.02807527</v>
      </c>
      <c r="C14" s="53">
        <v>-0.01248125</v>
      </c>
      <c r="D14" s="53">
        <v>0.04620412</v>
      </c>
      <c r="E14" s="53">
        <v>0.132842</v>
      </c>
      <c r="F14" s="53">
        <v>0.1239418</v>
      </c>
      <c r="G14" s="53">
        <v>0.06066136</v>
      </c>
    </row>
    <row r="15" spans="1:7" ht="12.75">
      <c r="A15" t="s">
        <v>23</v>
      </c>
      <c r="B15" s="53">
        <v>-0.3706363</v>
      </c>
      <c r="C15" s="53">
        <v>-0.1505198</v>
      </c>
      <c r="D15" s="53">
        <v>-0.1522227</v>
      </c>
      <c r="E15" s="53">
        <v>-0.2332885</v>
      </c>
      <c r="F15" s="53">
        <v>-0.3361306</v>
      </c>
      <c r="G15" s="53">
        <v>-0.2274864</v>
      </c>
    </row>
    <row r="16" spans="1:7" ht="12.75">
      <c r="A16" t="s">
        <v>24</v>
      </c>
      <c r="B16" s="53">
        <v>-0.0153083</v>
      </c>
      <c r="C16" s="53">
        <v>-0.05267453</v>
      </c>
      <c r="D16" s="53">
        <v>-0.001078129</v>
      </c>
      <c r="E16" s="53">
        <v>-0.01653109</v>
      </c>
      <c r="F16" s="53">
        <v>-0.007098932</v>
      </c>
      <c r="G16" s="53">
        <v>-0.02008002</v>
      </c>
    </row>
    <row r="17" spans="1:7" ht="12.75">
      <c r="A17" t="s">
        <v>25</v>
      </c>
      <c r="B17" s="53">
        <v>-0.04954617</v>
      </c>
      <c r="C17" s="53">
        <v>-0.04587788</v>
      </c>
      <c r="D17" s="53">
        <v>-0.03729498</v>
      </c>
      <c r="E17" s="53">
        <v>-0.03182919</v>
      </c>
      <c r="F17" s="53">
        <v>-0.04933086</v>
      </c>
      <c r="G17" s="53">
        <v>-0.04141118</v>
      </c>
    </row>
    <row r="18" spans="1:7" ht="12.75">
      <c r="A18" t="s">
        <v>26</v>
      </c>
      <c r="B18" s="53">
        <v>0.01053599</v>
      </c>
      <c r="C18" s="53">
        <v>0.05033728</v>
      </c>
      <c r="D18" s="53">
        <v>0.03094469</v>
      </c>
      <c r="E18" s="53">
        <v>0.05463849</v>
      </c>
      <c r="F18" s="53">
        <v>0.004797544</v>
      </c>
      <c r="G18" s="53">
        <v>0.03488847</v>
      </c>
    </row>
    <row r="19" spans="1:7" ht="12.75">
      <c r="A19" t="s">
        <v>27</v>
      </c>
      <c r="B19" s="53">
        <v>-0.208699</v>
      </c>
      <c r="C19" s="53">
        <v>-0.1846698</v>
      </c>
      <c r="D19" s="53">
        <v>-0.1816299</v>
      </c>
      <c r="E19" s="53">
        <v>-0.1805137</v>
      </c>
      <c r="F19" s="53">
        <v>-0.1610823</v>
      </c>
      <c r="G19" s="53">
        <v>-0.1832856</v>
      </c>
    </row>
    <row r="20" spans="1:7" ht="12.75">
      <c r="A20" t="s">
        <v>28</v>
      </c>
      <c r="B20" s="53">
        <v>-4.400928E-05</v>
      </c>
      <c r="C20" s="53">
        <v>0.006856201</v>
      </c>
      <c r="D20" s="53">
        <v>0.003206253</v>
      </c>
      <c r="E20" s="53">
        <v>0.008722747</v>
      </c>
      <c r="F20" s="53">
        <v>0.008557802</v>
      </c>
      <c r="G20" s="53">
        <v>0.005653654</v>
      </c>
    </row>
    <row r="21" spans="1:7" ht="12.75">
      <c r="A21" t="s">
        <v>29</v>
      </c>
      <c r="B21" s="53">
        <v>-110.3074</v>
      </c>
      <c r="C21" s="53">
        <v>104.6023</v>
      </c>
      <c r="D21" s="53">
        <v>90.21114</v>
      </c>
      <c r="E21" s="53">
        <v>-11.5953</v>
      </c>
      <c r="F21" s="53">
        <v>-210.5301</v>
      </c>
      <c r="G21" s="53">
        <v>0.03036725</v>
      </c>
    </row>
    <row r="22" spans="1:7" ht="12.75">
      <c r="A22" t="s">
        <v>30</v>
      </c>
      <c r="B22" s="53">
        <v>115.2955</v>
      </c>
      <c r="C22" s="53">
        <v>57.36741</v>
      </c>
      <c r="D22" s="53">
        <v>1.284673</v>
      </c>
      <c r="E22" s="53">
        <v>-66.44003</v>
      </c>
      <c r="F22" s="53">
        <v>-109.0729</v>
      </c>
      <c r="G22" s="53">
        <v>0</v>
      </c>
    </row>
    <row r="23" spans="1:7" ht="12.75">
      <c r="A23" t="s">
        <v>31</v>
      </c>
      <c r="B23" s="53">
        <v>-1.820692</v>
      </c>
      <c r="C23" s="53">
        <v>-0.8685075</v>
      </c>
      <c r="D23" s="53">
        <v>-1.582411</v>
      </c>
      <c r="E23" s="53">
        <v>-2.066207</v>
      </c>
      <c r="F23" s="53">
        <v>2.998389</v>
      </c>
      <c r="G23" s="53">
        <v>-0.9516446</v>
      </c>
    </row>
    <row r="24" spans="1:7" ht="12.75">
      <c r="A24" t="s">
        <v>32</v>
      </c>
      <c r="B24" s="53">
        <v>5.501199</v>
      </c>
      <c r="C24" s="53">
        <v>4.627851</v>
      </c>
      <c r="D24" s="53">
        <v>3.075174</v>
      </c>
      <c r="E24" s="53">
        <v>6.429682</v>
      </c>
      <c r="F24" s="53">
        <v>3.734522</v>
      </c>
      <c r="G24" s="53">
        <v>4.695673</v>
      </c>
    </row>
    <row r="25" spans="1:7" ht="12.75">
      <c r="A25" t="s">
        <v>33</v>
      </c>
      <c r="B25" s="53">
        <v>-0.2478167</v>
      </c>
      <c r="C25" s="53">
        <v>0.433575</v>
      </c>
      <c r="D25" s="53">
        <v>0.6931296</v>
      </c>
      <c r="E25" s="53">
        <v>0.320097</v>
      </c>
      <c r="F25" s="53">
        <v>-3.572031</v>
      </c>
      <c r="G25" s="53">
        <v>-0.1636342</v>
      </c>
    </row>
    <row r="26" spans="1:7" ht="12.75">
      <c r="A26" t="s">
        <v>34</v>
      </c>
      <c r="B26" s="53">
        <v>1.373838</v>
      </c>
      <c r="C26" s="53">
        <v>0.8741411</v>
      </c>
      <c r="D26" s="53">
        <v>0.6876388</v>
      </c>
      <c r="E26" s="53">
        <v>0.8428843</v>
      </c>
      <c r="F26" s="53">
        <v>1.461769</v>
      </c>
      <c r="G26" s="53">
        <v>0.9722678</v>
      </c>
    </row>
    <row r="27" spans="1:7" ht="12.75">
      <c r="A27" t="s">
        <v>35</v>
      </c>
      <c r="B27" s="53">
        <v>-0.1948451</v>
      </c>
      <c r="C27" s="53">
        <v>-0.2337203</v>
      </c>
      <c r="D27" s="53">
        <v>-0.3916447</v>
      </c>
      <c r="E27" s="53">
        <v>-0.6171685</v>
      </c>
      <c r="F27" s="53">
        <v>-0.2360177</v>
      </c>
      <c r="G27" s="53">
        <v>-0.358617</v>
      </c>
    </row>
    <row r="28" spans="1:7" ht="12.75">
      <c r="A28" t="s">
        <v>36</v>
      </c>
      <c r="B28" s="53">
        <v>0.4977027</v>
      </c>
      <c r="C28" s="53">
        <v>0.4363098</v>
      </c>
      <c r="D28" s="53">
        <v>0.3933139</v>
      </c>
      <c r="E28" s="53">
        <v>0.728845</v>
      </c>
      <c r="F28" s="53">
        <v>0.4650054</v>
      </c>
      <c r="G28" s="53">
        <v>0.509086</v>
      </c>
    </row>
    <row r="29" spans="1:7" ht="12.75">
      <c r="A29" t="s">
        <v>37</v>
      </c>
      <c r="B29" s="53">
        <v>0.03453745</v>
      </c>
      <c r="C29" s="53">
        <v>0.11498</v>
      </c>
      <c r="D29" s="53">
        <v>0.1010101</v>
      </c>
      <c r="E29" s="53">
        <v>0.0144433</v>
      </c>
      <c r="F29" s="53">
        <v>-0.05893362</v>
      </c>
      <c r="G29" s="53">
        <v>0.05258656</v>
      </c>
    </row>
    <row r="30" spans="1:7" ht="12.75">
      <c r="A30" t="s">
        <v>38</v>
      </c>
      <c r="B30" s="53">
        <v>0.116184</v>
      </c>
      <c r="C30" s="53">
        <v>0.059825</v>
      </c>
      <c r="D30" s="53">
        <v>0.1357049</v>
      </c>
      <c r="E30" s="53">
        <v>-0.05145077</v>
      </c>
      <c r="F30" s="53">
        <v>0.2852466</v>
      </c>
      <c r="G30" s="53">
        <v>0.08953898</v>
      </c>
    </row>
    <row r="31" spans="1:7" ht="12.75">
      <c r="A31" t="s">
        <v>39</v>
      </c>
      <c r="B31" s="53">
        <v>-0.01558662</v>
      </c>
      <c r="C31" s="53">
        <v>0.009024968</v>
      </c>
      <c r="D31" s="53">
        <v>-0.01450119</v>
      </c>
      <c r="E31" s="53">
        <v>-0.03685388</v>
      </c>
      <c r="F31" s="53">
        <v>-0.02359824</v>
      </c>
      <c r="G31" s="53">
        <v>-0.01558439</v>
      </c>
    </row>
    <row r="32" spans="1:7" ht="12.75">
      <c r="A32" t="s">
        <v>40</v>
      </c>
      <c r="B32" s="53">
        <v>0.05728834</v>
      </c>
      <c r="C32" s="53">
        <v>0.06032552</v>
      </c>
      <c r="D32" s="53">
        <v>0.07417056</v>
      </c>
      <c r="E32" s="53">
        <v>0.08741275</v>
      </c>
      <c r="F32" s="53">
        <v>0.08659753</v>
      </c>
      <c r="G32" s="53">
        <v>0.07323949</v>
      </c>
    </row>
    <row r="33" spans="1:7" ht="12.75">
      <c r="A33" t="s">
        <v>41</v>
      </c>
      <c r="B33" s="53">
        <v>0.151807</v>
      </c>
      <c r="C33" s="53">
        <v>0.08453149</v>
      </c>
      <c r="D33" s="53">
        <v>0.07098518</v>
      </c>
      <c r="E33" s="53">
        <v>0.08875964</v>
      </c>
      <c r="F33" s="53">
        <v>0.1151113</v>
      </c>
      <c r="G33" s="53">
        <v>0.09611684</v>
      </c>
    </row>
    <row r="34" spans="1:7" ht="12.75">
      <c r="A34" t="s">
        <v>42</v>
      </c>
      <c r="B34" s="53">
        <v>-0.01260036</v>
      </c>
      <c r="C34" s="53">
        <v>-0.01323135</v>
      </c>
      <c r="D34" s="53">
        <v>-8.2594E-05</v>
      </c>
      <c r="E34" s="53">
        <v>-0.01027748</v>
      </c>
      <c r="F34" s="53">
        <v>-0.02294627</v>
      </c>
      <c r="G34" s="53">
        <v>-0.01051886</v>
      </c>
    </row>
    <row r="35" spans="1:7" ht="12.75">
      <c r="A35" t="s">
        <v>43</v>
      </c>
      <c r="B35" s="53">
        <v>0.0006492285</v>
      </c>
      <c r="C35" s="53">
        <v>0.001432605</v>
      </c>
      <c r="D35" s="53">
        <v>0.00717047</v>
      </c>
      <c r="E35" s="53">
        <v>0.0009476198</v>
      </c>
      <c r="F35" s="53">
        <v>0.001827561</v>
      </c>
      <c r="G35" s="53">
        <v>0.002633495</v>
      </c>
    </row>
    <row r="36" spans="1:6" ht="12.75">
      <c r="A36" t="s">
        <v>44</v>
      </c>
      <c r="B36" s="53">
        <v>22.05505</v>
      </c>
      <c r="C36" s="53">
        <v>22.052</v>
      </c>
      <c r="D36" s="53">
        <v>22.06421</v>
      </c>
      <c r="E36" s="53">
        <v>22.06421</v>
      </c>
      <c r="F36" s="53">
        <v>22.07336</v>
      </c>
    </row>
    <row r="37" spans="1:6" ht="12.75">
      <c r="A37" t="s">
        <v>45</v>
      </c>
      <c r="B37" s="53">
        <v>-0.1714071</v>
      </c>
      <c r="C37" s="53">
        <v>-0.0579834</v>
      </c>
      <c r="D37" s="53">
        <v>-0.0005086263</v>
      </c>
      <c r="E37" s="53">
        <v>0.04323324</v>
      </c>
      <c r="F37" s="53">
        <v>0.07781983</v>
      </c>
    </row>
    <row r="38" spans="1:7" ht="12.75">
      <c r="A38" t="s">
        <v>54</v>
      </c>
      <c r="B38" s="53">
        <v>-0.000175173</v>
      </c>
      <c r="C38" s="53">
        <v>-1.290852E-05</v>
      </c>
      <c r="D38" s="53">
        <v>0</v>
      </c>
      <c r="E38" s="53">
        <v>0.0001128293</v>
      </c>
      <c r="F38" s="53">
        <v>0</v>
      </c>
      <c r="G38" s="53">
        <v>0.0003574162</v>
      </c>
    </row>
    <row r="39" spans="1:7" ht="12.75">
      <c r="A39" t="s">
        <v>55</v>
      </c>
      <c r="B39" s="53">
        <v>0.0001895423</v>
      </c>
      <c r="C39" s="53">
        <v>-0.0001777499</v>
      </c>
      <c r="D39" s="53">
        <v>-0.000153359</v>
      </c>
      <c r="E39" s="53">
        <v>2.046164E-05</v>
      </c>
      <c r="F39" s="53">
        <v>0.0003579612</v>
      </c>
      <c r="G39" s="53">
        <v>0.001154734</v>
      </c>
    </row>
    <row r="40" spans="2:5" ht="12.75">
      <c r="B40" t="s">
        <v>46</v>
      </c>
      <c r="C40">
        <v>-0.003751</v>
      </c>
      <c r="D40" t="s">
        <v>47</v>
      </c>
      <c r="E40">
        <v>3.117163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57</v>
      </c>
      <c r="B50">
        <f>-0.017/(B7*B7+B22*B22)*(B21*B22+B6*B7)</f>
        <v>-0.0001751729432067696</v>
      </c>
      <c r="C50">
        <f>-0.017/(C7*C7+C22*C22)*(C21*C22+C6*C7)</f>
        <v>-1.2908517193429611E-05</v>
      </c>
      <c r="D50">
        <f>-0.017/(D7*D7+D22*D22)*(D21*D22+D6*D7)</f>
        <v>6.645845903360701E-07</v>
      </c>
      <c r="E50">
        <f>-0.017/(E7*E7+E22*E22)*(E21*E22+E6*E7)</f>
        <v>0.00011282929074833158</v>
      </c>
      <c r="F50">
        <f>-0.017/(F7*F7+F22*F22)*(F21*F22+F6*F7)</f>
        <v>5.500697135169952E-06</v>
      </c>
      <c r="G50">
        <f>(B50*B$4+C50*C$4+D50*D$4+E50*E$4+F50*F$4)/SUM(B$4:F$4)</f>
        <v>-4.7593888233261055E-07</v>
      </c>
    </row>
    <row r="51" spans="1:7" ht="12.75">
      <c r="A51" t="s">
        <v>58</v>
      </c>
      <c r="B51">
        <f>-0.017/(B7*B7+B22*B22)*(B21*B7-B6*B22)</f>
        <v>0.0001895422452073496</v>
      </c>
      <c r="C51">
        <f>-0.017/(C7*C7+C22*C22)*(C21*C7-C6*C22)</f>
        <v>-0.00017774985718016725</v>
      </c>
      <c r="D51">
        <f>-0.017/(D7*D7+D22*D22)*(D21*D7-D6*D22)</f>
        <v>-0.00015335902337738794</v>
      </c>
      <c r="E51">
        <f>-0.017/(E7*E7+E22*E22)*(E21*E7-E6*E22)</f>
        <v>2.046164814621979E-05</v>
      </c>
      <c r="F51">
        <f>-0.017/(F7*F7+F22*F22)*(F21*F7-F6*F22)</f>
        <v>0.0003579611676988555</v>
      </c>
      <c r="G51">
        <f>(B51*B$4+C51*C$4+D51*D$4+E51*E$4+F51*F$4)/SUM(B$4:F$4)</f>
        <v>4.48163022444172E-07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9999.962622338597</v>
      </c>
      <c r="C62">
        <f>C7+(2/0.017)*(C8*C50-C23*C51)</f>
        <v>9999.972660617545</v>
      </c>
      <c r="D62">
        <f>D7+(2/0.017)*(D8*D50-D23*D51)</f>
        <v>9999.971744098013</v>
      </c>
      <c r="E62">
        <f>E7+(2/0.017)*(E8*E50-E23*E51)</f>
        <v>10000.020779381148</v>
      </c>
      <c r="F62">
        <f>F7+(2/0.017)*(F8*F50-F23*F51)</f>
        <v>9999.87372656761</v>
      </c>
    </row>
    <row r="63" spans="1:6" ht="12.75">
      <c r="A63" t="s">
        <v>66</v>
      </c>
      <c r="B63">
        <f>B8+(3/0.017)*(B9*B50-B24*B51)</f>
        <v>3.6169610436024375</v>
      </c>
      <c r="C63">
        <f>C8+(3/0.017)*(C9*C50-C24*C51)</f>
        <v>6.188782805012264</v>
      </c>
      <c r="D63">
        <f>D8+(3/0.017)*(D9*D50-D24*D51)</f>
        <v>3.8477752975540653</v>
      </c>
      <c r="E63">
        <f>E8+(3/0.017)*(E9*E50-E24*E51)</f>
        <v>1.179978515111008</v>
      </c>
      <c r="F63">
        <f>F8+(3/0.017)*(F9*F50-F24*F51)</f>
        <v>-0.23932591304421658</v>
      </c>
    </row>
    <row r="64" spans="1:6" ht="12.75">
      <c r="A64" t="s">
        <v>67</v>
      </c>
      <c r="B64">
        <f>B9+(4/0.017)*(B10*B50-B25*B51)</f>
        <v>-0.527262835291488</v>
      </c>
      <c r="C64">
        <f>C9+(4/0.017)*(C10*C50-C25*C51)</f>
        <v>-0.19820279531361873</v>
      </c>
      <c r="D64">
        <f>D9+(4/0.017)*(D10*D50-D25*D51)</f>
        <v>0.32993091953972126</v>
      </c>
      <c r="E64">
        <f>E9+(4/0.017)*(E10*E50-E25*E51)</f>
        <v>0.6288757683515709</v>
      </c>
      <c r="F64">
        <f>F9+(4/0.017)*(F10*F50-F25*F51)</f>
        <v>0.028112201597070507</v>
      </c>
    </row>
    <row r="65" spans="1:6" ht="12.75">
      <c r="A65" t="s">
        <v>68</v>
      </c>
      <c r="B65">
        <f>B10+(5/0.017)*(B11*B50-B26*B51)</f>
        <v>-0.6690693252440919</v>
      </c>
      <c r="C65">
        <f>C10+(5/0.017)*(C11*C50-C26*C51)</f>
        <v>-1.3045018268813637</v>
      </c>
      <c r="D65">
        <f>D10+(5/0.017)*(D11*D50-D26*D51)</f>
        <v>-0.22398424685300874</v>
      </c>
      <c r="E65">
        <f>E10+(5/0.017)*(E11*E50-E26*E51)</f>
        <v>0.12048564954290834</v>
      </c>
      <c r="F65">
        <f>F10+(5/0.017)*(F11*F50-F26*F51)</f>
        <v>-0.8413874153322369</v>
      </c>
    </row>
    <row r="66" spans="1:6" ht="12.75">
      <c r="A66" t="s">
        <v>69</v>
      </c>
      <c r="B66">
        <f>B11+(6/0.017)*(B12*B50-B27*B51)</f>
        <v>2.507550060453794</v>
      </c>
      <c r="C66">
        <f>C11+(6/0.017)*(C12*C50-C27*C51)</f>
        <v>0.9638586074269766</v>
      </c>
      <c r="D66">
        <f>D11+(6/0.017)*(D12*D50-D27*D51)</f>
        <v>0.7564272345936717</v>
      </c>
      <c r="E66">
        <f>E11+(6/0.017)*(E12*E50-E27*E51)</f>
        <v>0.07376416685125235</v>
      </c>
      <c r="F66">
        <f>F11+(6/0.017)*(F12*F50-F27*F51)</f>
        <v>14.088456525008496</v>
      </c>
    </row>
    <row r="67" spans="1:6" ht="12.75">
      <c r="A67" t="s">
        <v>70</v>
      </c>
      <c r="B67">
        <f>B12+(7/0.017)*(B13*B50-B28*B51)</f>
        <v>-0.18941860694561222</v>
      </c>
      <c r="C67">
        <f>C12+(7/0.017)*(C13*C50-C28*C51)</f>
        <v>-0.00823266015172757</v>
      </c>
      <c r="D67">
        <f>D12+(7/0.017)*(D13*D50-D28*D51)</f>
        <v>0.1027645438393851</v>
      </c>
      <c r="E67">
        <f>E12+(7/0.017)*(E13*E50-E28*E51)</f>
        <v>-0.3079112166673018</v>
      </c>
      <c r="F67">
        <f>F12+(7/0.017)*(F13*F50-F28*F51)</f>
        <v>-0.24982994359760968</v>
      </c>
    </row>
    <row r="68" spans="1:6" ht="12.75">
      <c r="A68" t="s">
        <v>71</v>
      </c>
      <c r="B68">
        <f>B13+(8/0.017)*(B14*B50-B29*B51)</f>
        <v>0.004006102532253506</v>
      </c>
      <c r="C68">
        <f>C13+(8/0.017)*(C14*C50-C29*C51)</f>
        <v>-0.07744742034880182</v>
      </c>
      <c r="D68">
        <f>D13+(8/0.017)*(D14*D50-D29*D51)</f>
        <v>0.05924349321572439</v>
      </c>
      <c r="E68">
        <f>E13+(8/0.017)*(E14*E50-E29*E51)</f>
        <v>0.009942419314785678</v>
      </c>
      <c r="F68">
        <f>F13+(8/0.017)*(F14*F50-F29*F51)</f>
        <v>-0.03293604412418427</v>
      </c>
    </row>
    <row r="69" spans="1:6" ht="12.75">
      <c r="A69" t="s">
        <v>72</v>
      </c>
      <c r="B69">
        <f>B14+(9/0.017)*(B15*B50-B30*B51)</f>
        <v>0.05078898045987462</v>
      </c>
      <c r="C69">
        <f>C14+(9/0.017)*(C15*C50-C30*C51)</f>
        <v>-0.005822905665382598</v>
      </c>
      <c r="D69">
        <f>D14+(9/0.017)*(D15*D50-D30*D51)</f>
        <v>0.05716845262572122</v>
      </c>
      <c r="E69">
        <f>E14+(9/0.017)*(E15*E50-E30*E51)</f>
        <v>0.11946428964827348</v>
      </c>
      <c r="F69">
        <f>F14+(9/0.017)*(F15*F50-F30*F51)</f>
        <v>0.06890618659886343</v>
      </c>
    </row>
    <row r="70" spans="1:6" ht="12.75">
      <c r="A70" t="s">
        <v>73</v>
      </c>
      <c r="B70">
        <f>B15+(10/0.017)*(B16*B50-B31*B51)</f>
        <v>-0.36732105122559644</v>
      </c>
      <c r="C70">
        <f>C15+(10/0.017)*(C16*C50-C31*C51)</f>
        <v>-0.14917619008869623</v>
      </c>
      <c r="D70">
        <f>D15+(10/0.017)*(D16*D50-D31*D51)</f>
        <v>-0.1535312910847822</v>
      </c>
      <c r="E70">
        <f>E15+(10/0.017)*(E16*E50-E31*E51)</f>
        <v>-0.2339420882556552</v>
      </c>
      <c r="F70">
        <f>F15+(10/0.017)*(F16*F50-F31*F51)</f>
        <v>-0.33118459736992784</v>
      </c>
    </row>
    <row r="71" spans="1:6" ht="12.75">
      <c r="A71" t="s">
        <v>74</v>
      </c>
      <c r="B71">
        <f>B16+(11/0.017)*(B17*B50-B32*B51)</f>
        <v>-0.0167185078710041</v>
      </c>
      <c r="C71">
        <f>C16+(11/0.017)*(C17*C50-C32*C51)</f>
        <v>-0.0453530154330546</v>
      </c>
      <c r="D71">
        <f>D16+(11/0.017)*(D17*D50-D32*D51)</f>
        <v>0.006265949160908217</v>
      </c>
      <c r="E71">
        <f>E16+(11/0.017)*(E17*E50-E32*E51)</f>
        <v>-0.020012184854980054</v>
      </c>
      <c r="F71">
        <f>F16+(11/0.017)*(F17*F50-F32*F51)</f>
        <v>-0.02733240128635621</v>
      </c>
    </row>
    <row r="72" spans="1:6" ht="12.75">
      <c r="A72" t="s">
        <v>75</v>
      </c>
      <c r="B72">
        <f>B17+(12/0.017)*(B18*B50-B33*B51)</f>
        <v>-0.07115990646782769</v>
      </c>
      <c r="C72">
        <f>C17+(12/0.017)*(C18*C50-C33*C51)</f>
        <v>-0.03573034073149912</v>
      </c>
      <c r="D72">
        <f>D17+(12/0.017)*(D18*D50-D33*D51)</f>
        <v>-0.029596074181274246</v>
      </c>
      <c r="E72">
        <f>E17+(12/0.017)*(E18*E50-E33*E51)</f>
        <v>-0.028759552199297878</v>
      </c>
      <c r="F72">
        <f>F17+(12/0.017)*(F18*F50-F33*F51)</f>
        <v>-0.07839837919538584</v>
      </c>
    </row>
    <row r="73" spans="1:6" ht="12.75">
      <c r="A73" t="s">
        <v>76</v>
      </c>
      <c r="B73">
        <f>B18+(13/0.017)*(B19*B50-B34*B51)</f>
        <v>0.04031877481109978</v>
      </c>
      <c r="C73">
        <f>C18+(13/0.017)*(C19*C50-C34*C51)</f>
        <v>0.05036170678252254</v>
      </c>
      <c r="D73">
        <f>D18+(13/0.017)*(D19*D50-D34*D51)</f>
        <v>0.030842697377517974</v>
      </c>
      <c r="E73">
        <f>E18+(13/0.017)*(E19*E50-E34*E51)</f>
        <v>0.039224360511589715</v>
      </c>
      <c r="F73">
        <f>F18+(13/0.017)*(F19*F50-F34*F51)</f>
        <v>0.01040116238506801</v>
      </c>
    </row>
    <row r="74" spans="1:6" ht="12.75">
      <c r="A74" t="s">
        <v>77</v>
      </c>
      <c r="B74">
        <f>B19+(14/0.017)*(B20*B50-B35*B51)</f>
        <v>-0.20879399164083012</v>
      </c>
      <c r="C74">
        <f>C19+(14/0.017)*(C20*C50-C35*C51)</f>
        <v>-0.1845329772212249</v>
      </c>
      <c r="D74">
        <f>D19+(14/0.017)*(D20*D50-D35*D51)</f>
        <v>-0.180722545915429</v>
      </c>
      <c r="E74">
        <f>E19+(14/0.017)*(E20*E50-E35*E51)</f>
        <v>-0.17971916582808917</v>
      </c>
      <c r="F74">
        <f>F19+(14/0.017)*(F20*F50-F35*F51)</f>
        <v>-0.16158228281748155</v>
      </c>
    </row>
    <row r="75" spans="1:6" ht="12.75">
      <c r="A75" t="s">
        <v>78</v>
      </c>
      <c r="B75" s="53">
        <f>B20</f>
        <v>-4.400928E-05</v>
      </c>
      <c r="C75" s="53">
        <f>C20</f>
        <v>0.006856201</v>
      </c>
      <c r="D75" s="53">
        <f>D20</f>
        <v>0.003206253</v>
      </c>
      <c r="E75" s="53">
        <f>E20</f>
        <v>0.008722747</v>
      </c>
      <c r="F75" s="53">
        <f>F20</f>
        <v>0.008557802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115.41739574035587</v>
      </c>
      <c r="C82">
        <f>C22+(2/0.017)*(C8*C51+C23*C50)</f>
        <v>57.242356839773315</v>
      </c>
      <c r="D82">
        <f>D22+(2/0.017)*(D8*D51+D23*D50)</f>
        <v>1.2166290011934464</v>
      </c>
      <c r="E82">
        <f>E22+(2/0.017)*(E8*E51+E23*E50)</f>
        <v>-66.46459056731862</v>
      </c>
      <c r="F82">
        <f>F22+(2/0.017)*(F8*F51+F23*F50)</f>
        <v>-109.07109243288369</v>
      </c>
    </row>
    <row r="83" spans="1:6" ht="12.75">
      <c r="A83" t="s">
        <v>81</v>
      </c>
      <c r="B83">
        <f>B23+(3/0.017)*(B9*B51+B24*B50)</f>
        <v>-2.0093960628852625</v>
      </c>
      <c r="C83">
        <f>C23+(3/0.017)*(C9*C51+C24*C50)</f>
        <v>-0.8721353799544146</v>
      </c>
      <c r="D83">
        <f>D23+(3/0.017)*(D9*D51+D24*D50)</f>
        <v>-1.5903035752657453</v>
      </c>
      <c r="E83">
        <f>E23+(3/0.017)*(E9*E51+E24*E50)</f>
        <v>-1.935920690205979</v>
      </c>
      <c r="F83">
        <f>F23+(3/0.017)*(F9*F51+F24*F50)</f>
        <v>2.984842934847274</v>
      </c>
    </row>
    <row r="84" spans="1:6" ht="12.75">
      <c r="A84" t="s">
        <v>82</v>
      </c>
      <c r="B84">
        <f>B24+(4/0.017)*(B10*B51+B25*B50)</f>
        <v>5.490700240743653</v>
      </c>
      <c r="C84">
        <f>C24+(4/0.017)*(C10*C51+C25*C50)</f>
        <v>4.6828488968477195</v>
      </c>
      <c r="D84">
        <f>D24+(4/0.017)*(D10*D51+D25*D50)</f>
        <v>3.084489434541051</v>
      </c>
      <c r="E84">
        <f>E24+(4/0.017)*(E10*E51+E25*E50)</f>
        <v>6.438771463823238</v>
      </c>
      <c r="F84">
        <f>F24+(4/0.017)*(F10*F51+F25*F50)</f>
        <v>3.670078522099851</v>
      </c>
    </row>
    <row r="85" spans="1:6" ht="12.75">
      <c r="A85" t="s">
        <v>83</v>
      </c>
      <c r="B85">
        <f>B25+(5/0.017)*(B11*B51+B26*B50)</f>
        <v>-0.18005192356830196</v>
      </c>
      <c r="C85">
        <f>C25+(5/0.017)*(C11*C51+C26*C50)</f>
        <v>0.37910942656086777</v>
      </c>
      <c r="D85">
        <f>D25+(5/0.017)*(D11*D51+D26*D50)</f>
        <v>0.658189565504461</v>
      </c>
      <c r="E85">
        <f>E25+(5/0.017)*(E11*E51+E26*E50)</f>
        <v>0.34855764139147216</v>
      </c>
      <c r="F85">
        <f>F25+(5/0.017)*(F11*F51+F26*F50)</f>
        <v>-2.089497698347908</v>
      </c>
    </row>
    <row r="86" spans="1:6" ht="12.75">
      <c r="A86" t="s">
        <v>84</v>
      </c>
      <c r="B86">
        <f>B26+(6/0.017)*(B12*B51+B27*B50)</f>
        <v>1.3758567845053828</v>
      </c>
      <c r="C86">
        <f>C26+(6/0.017)*(C12*C51+C27*C50)</f>
        <v>0.8777548402711494</v>
      </c>
      <c r="D86">
        <f>D26+(6/0.017)*(D12*D51+D27*D50)</f>
        <v>0.6833297392359616</v>
      </c>
      <c r="E86">
        <f>E26+(6/0.017)*(E12*E51+E27*E50)</f>
        <v>0.8161270237081707</v>
      </c>
      <c r="F86">
        <f>F26+(6/0.017)*(F12*F51+F27*F50)</f>
        <v>1.4384190932333127</v>
      </c>
    </row>
    <row r="87" spans="1:6" ht="12.75">
      <c r="A87" t="s">
        <v>85</v>
      </c>
      <c r="B87">
        <f>B27+(7/0.017)*(B13*B51+B28*B50)</f>
        <v>-0.23001068887954626</v>
      </c>
      <c r="C87">
        <f>C27+(7/0.017)*(C13*C51+C28*C50)</f>
        <v>-0.2296614601812026</v>
      </c>
      <c r="D87">
        <f>D27+(7/0.017)*(D13*D51+D28*D50)</f>
        <v>-0.39481691976970257</v>
      </c>
      <c r="E87">
        <f>E27+(7/0.017)*(E13*E51+E28*E50)</f>
        <v>-0.5832814900061271</v>
      </c>
      <c r="F87">
        <f>F27+(7/0.017)*(F13*F51+F28*F50)</f>
        <v>-0.2413296612080428</v>
      </c>
    </row>
    <row r="88" spans="1:6" ht="12.75">
      <c r="A88" t="s">
        <v>86</v>
      </c>
      <c r="B88">
        <f>B28+(8/0.017)*(B14*B51+B29*B50)</f>
        <v>0.4973598402085863</v>
      </c>
      <c r="C88">
        <f>C28+(8/0.017)*(C14*C51+C29*C50)</f>
        <v>0.4366553619284845</v>
      </c>
      <c r="D88">
        <f>D28+(8/0.017)*(D14*D51+D29*D50)</f>
        <v>0.39001098754669017</v>
      </c>
      <c r="E88">
        <f>E28+(8/0.017)*(E14*E51+E29*E50)</f>
        <v>0.730891020497932</v>
      </c>
      <c r="F88">
        <f>F28+(8/0.017)*(F14*F51+F29*F50)</f>
        <v>0.4857311296282347</v>
      </c>
    </row>
    <row r="89" spans="1:6" ht="12.75">
      <c r="A89" t="s">
        <v>87</v>
      </c>
      <c r="B89">
        <f>B29+(9/0.017)*(B15*B51+B30*B50)</f>
        <v>-0.013429124542230643</v>
      </c>
      <c r="C89">
        <f>C29+(9/0.017)*(C15*C51+C30*C50)</f>
        <v>0.128735505188542</v>
      </c>
      <c r="D89">
        <f>D29+(9/0.017)*(D15*D51+D30*D50)</f>
        <v>0.11341681811406941</v>
      </c>
      <c r="E89">
        <f>E29+(9/0.017)*(E15*E51+E30*E50)</f>
        <v>0.008842853539997976</v>
      </c>
      <c r="F89">
        <f>F29+(9/0.017)*(F15*F51+F30*F50)</f>
        <v>-0.12180266836934822</v>
      </c>
    </row>
    <row r="90" spans="1:6" ht="12.75">
      <c r="A90" t="s">
        <v>88</v>
      </c>
      <c r="B90">
        <f>B30+(10/0.017)*(B16*B51+B31*B50)</f>
        <v>0.11608328502808107</v>
      </c>
      <c r="C90">
        <f>C30+(10/0.017)*(C16*C51+C31*C50)</f>
        <v>0.06526405366466723</v>
      </c>
      <c r="D90">
        <f>D30+(10/0.017)*(D16*D51+D31*D50)</f>
        <v>0.13579649031947016</v>
      </c>
      <c r="E90">
        <f>E30+(10/0.017)*(E16*E51+E31*E50)</f>
        <v>-0.05409574087575154</v>
      </c>
      <c r="F90">
        <f>F30+(10/0.017)*(F16*F51+F31*F50)</f>
        <v>0.2836754536710013</v>
      </c>
    </row>
    <row r="91" spans="1:6" ht="12.75">
      <c r="A91" t="s">
        <v>89</v>
      </c>
      <c r="B91">
        <f>B31+(11/0.017)*(B17*B51+B32*B50)</f>
        <v>-0.028156681985706263</v>
      </c>
      <c r="C91">
        <f>C31+(11/0.017)*(C17*C51+C32*C50)</f>
        <v>0.013797721509509938</v>
      </c>
      <c r="D91">
        <f>D31+(11/0.017)*(D17*D51+D32*D50)</f>
        <v>-0.010768427792351182</v>
      </c>
      <c r="E91">
        <f>E31+(11/0.017)*(E17*E51+E32*E50)</f>
        <v>-0.03089353588933397</v>
      </c>
      <c r="F91">
        <f>F31+(11/0.017)*(F17*F51+F32*F50)</f>
        <v>-0.034716124712003214</v>
      </c>
    </row>
    <row r="92" spans="1:6" ht="12.75">
      <c r="A92" t="s">
        <v>90</v>
      </c>
      <c r="B92">
        <f>B32+(12/0.017)*(B18*B51+B33*B50)</f>
        <v>0.039926836148723846</v>
      </c>
      <c r="C92">
        <f>C32+(12/0.017)*(C18*C51+C33*C50)</f>
        <v>0.05323943492501931</v>
      </c>
      <c r="D92">
        <f>D32+(12/0.017)*(D18*D51+D33*D50)</f>
        <v>0.0708539916844618</v>
      </c>
      <c r="E92">
        <f>E32+(12/0.017)*(E18*E51+E33*E50)</f>
        <v>0.09527111290769269</v>
      </c>
      <c r="F92">
        <f>F32+(12/0.017)*(F18*F51+F33*F50)</f>
        <v>0.08825672542385576</v>
      </c>
    </row>
    <row r="93" spans="1:6" ht="12.75">
      <c r="A93" t="s">
        <v>91</v>
      </c>
      <c r="B93">
        <f>B33+(13/0.017)*(B19*B51+B34*B50)</f>
        <v>0.12324520861669239</v>
      </c>
      <c r="C93">
        <f>C33+(13/0.017)*(C19*C51+C34*C50)</f>
        <v>0.10976359352340855</v>
      </c>
      <c r="D93">
        <f>D33+(13/0.017)*(D19*D51+D34*D50)</f>
        <v>0.0922857023213311</v>
      </c>
      <c r="E93">
        <f>E33+(13/0.017)*(E19*E51+E34*E50)</f>
        <v>0.08504836283984225</v>
      </c>
      <c r="F93">
        <f>F33+(13/0.017)*(F19*F51+F34*F50)</f>
        <v>0.07092091335832357</v>
      </c>
    </row>
    <row r="94" spans="1:6" ht="12.75">
      <c r="A94" t="s">
        <v>92</v>
      </c>
      <c r="B94">
        <f>B34+(14/0.017)*(B20*B51+B35*B50)</f>
        <v>-0.012700887316976368</v>
      </c>
      <c r="C94">
        <f>C34+(14/0.017)*(C20*C51+C35*C50)</f>
        <v>-0.014250205398089046</v>
      </c>
      <c r="D94">
        <f>D34+(14/0.017)*(D20*D51+D35*D50)</f>
        <v>-0.0004836054252227613</v>
      </c>
      <c r="E94">
        <f>E34+(14/0.017)*(E20*E51+E35*E50)</f>
        <v>-0.010042443841246002</v>
      </c>
      <c r="F94">
        <f>F34+(14/0.017)*(F20*F51+F35*F50)</f>
        <v>-0.02041522345942488</v>
      </c>
    </row>
    <row r="95" spans="1:6" ht="12.75">
      <c r="A95" t="s">
        <v>93</v>
      </c>
      <c r="B95" s="53">
        <f>B35</f>
        <v>0.0006492285</v>
      </c>
      <c r="C95" s="53">
        <f>C35</f>
        <v>0.001432605</v>
      </c>
      <c r="D95" s="53">
        <f>D35</f>
        <v>0.00717047</v>
      </c>
      <c r="E95" s="53">
        <f>E35</f>
        <v>0.0009476198</v>
      </c>
      <c r="F95" s="53">
        <f>F35</f>
        <v>0.001827561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66</v>
      </c>
      <c r="B103">
        <f>B63*10000/B62</f>
        <v>3.61697456300749</v>
      </c>
      <c r="C103">
        <f>C63*10000/C62</f>
        <v>6.188799724808526</v>
      </c>
      <c r="D103">
        <f>D63*10000/D62</f>
        <v>3.847786169820953</v>
      </c>
      <c r="E103">
        <f>E63*10000/E62</f>
        <v>1.1799760631937717</v>
      </c>
      <c r="F103">
        <f>F63*10000/F62</f>
        <v>-0.23932893513282752</v>
      </c>
      <c r="G103">
        <f>AVERAGE(C103:E103)</f>
        <v>3.7388539859410836</v>
      </c>
      <c r="H103">
        <f>STDEV(C103:E103)</f>
        <v>2.506187998495242</v>
      </c>
      <c r="I103">
        <f>(B103*B4+C103*C4+D103*D4+E103*E4+F103*F4)/SUM(B4:F4)</f>
        <v>3.1912624354944694</v>
      </c>
      <c r="K103">
        <f>(LN(H103)+LN(H123))/2-LN(K114*K115^3)</f>
        <v>-3.7248109055552585</v>
      </c>
    </row>
    <row r="104" spans="1:11" ht="12.75">
      <c r="A104" t="s">
        <v>67</v>
      </c>
      <c r="B104">
        <f>B64*10000/B62</f>
        <v>-0.5272648060840271</v>
      </c>
      <c r="C104">
        <f>C64*10000/C62</f>
        <v>-0.19820333718930266</v>
      </c>
      <c r="D104">
        <f>D64*10000/D62</f>
        <v>0.3299318517919279</v>
      </c>
      <c r="E104">
        <f>E64*10000/E62</f>
        <v>0.6288744615893578</v>
      </c>
      <c r="F104">
        <f>F64*10000/F62</f>
        <v>0.02811255658397182</v>
      </c>
      <c r="G104">
        <f>AVERAGE(C104:E104)</f>
        <v>0.2535343253973277</v>
      </c>
      <c r="H104">
        <f>STDEV(C104:E104)</f>
        <v>0.41879811107208786</v>
      </c>
      <c r="I104">
        <f>(B104*B4+C104*C4+D104*D4+E104*E4+F104*F4)/SUM(B4:F4)</f>
        <v>0.11023146871234378</v>
      </c>
      <c r="K104">
        <f>(LN(H104)+LN(H124))/2-LN(K114*K115^4)</f>
        <v>-3.4636951051158085</v>
      </c>
    </row>
    <row r="105" spans="1:11" ht="12.75">
      <c r="A105" t="s">
        <v>68</v>
      </c>
      <c r="B105">
        <f>B65*10000/B62</f>
        <v>-0.6690718260781089</v>
      </c>
      <c r="C105">
        <f>C65*10000/C62</f>
        <v>-1.30450539331855</v>
      </c>
      <c r="D105">
        <f>D65*10000/D62</f>
        <v>-0.2239848797424896</v>
      </c>
      <c r="E105">
        <f>E65*10000/E62</f>
        <v>0.12048539918170512</v>
      </c>
      <c r="F105">
        <f>F65*10000/F62</f>
        <v>-0.841398039954088</v>
      </c>
      <c r="G105">
        <f>AVERAGE(C105:E105)</f>
        <v>-0.46933495795977814</v>
      </c>
      <c r="H105">
        <f>STDEV(C105:E105)</f>
        <v>0.7435033189828735</v>
      </c>
      <c r="I105">
        <f>(B105*B4+C105*C4+D105*D4+E105*E4+F105*F4)/SUM(B4:F4)</f>
        <v>-0.5479003730269416</v>
      </c>
      <c r="K105">
        <f>(LN(H105)+LN(H125))/2-LN(K114*K115^5)</f>
        <v>-3.7282366505337725</v>
      </c>
    </row>
    <row r="106" spans="1:11" ht="12.75">
      <c r="A106" t="s">
        <v>69</v>
      </c>
      <c r="B106">
        <f>B66*10000/B62</f>
        <v>2.507559433124538</v>
      </c>
      <c r="C106">
        <f>C66*10000/C62</f>
        <v>0.963861242564091</v>
      </c>
      <c r="D106">
        <f>D66*10000/D62</f>
        <v>0.7564293719530911</v>
      </c>
      <c r="E106">
        <f>E66*10000/E62</f>
        <v>0.07376401357419705</v>
      </c>
      <c r="F106">
        <f>F66*10000/F62</f>
        <v>14.088634427031176</v>
      </c>
      <c r="G106">
        <f>AVERAGE(C106:E106)</f>
        <v>0.598018209363793</v>
      </c>
      <c r="H106">
        <f>STDEV(C106:E106)</f>
        <v>0.46571326112592254</v>
      </c>
      <c r="I106">
        <f>(B106*B4+C106*C4+D106*D4+E106*E4+F106*F4)/SUM(B4:F4)</f>
        <v>2.671966475246996</v>
      </c>
      <c r="K106">
        <f>(LN(H106)+LN(H126))/2-LN(K114*K115^6)</f>
        <v>-3.6412094801101667</v>
      </c>
    </row>
    <row r="107" spans="1:11" ht="12.75">
      <c r="A107" t="s">
        <v>70</v>
      </c>
      <c r="B107">
        <f>B67*10000/B62</f>
        <v>-0.18941931495071396</v>
      </c>
      <c r="C107">
        <f>C67*10000/C62</f>
        <v>-0.008232682659373556</v>
      </c>
      <c r="D107">
        <f>D67*10000/D62</f>
        <v>0.10276483421069342</v>
      </c>
      <c r="E107">
        <f>E67*10000/E62</f>
        <v>-0.30791057684817824</v>
      </c>
      <c r="F107">
        <f>F67*10000/F62</f>
        <v>-0.2498330983258947</v>
      </c>
      <c r="G107">
        <f>AVERAGE(C107:E107)</f>
        <v>-0.07112614176561946</v>
      </c>
      <c r="H107">
        <f>STDEV(C107:E107)</f>
        <v>0.21243884699097543</v>
      </c>
      <c r="I107">
        <f>(B107*B4+C107*C4+D107*D4+E107*E4+F107*F4)/SUM(B4:F4)</f>
        <v>-0.1121125644214476</v>
      </c>
      <c r="K107">
        <f>(LN(H107)+LN(H127))/2-LN(K114*K115^7)</f>
        <v>-3.153830229229899</v>
      </c>
    </row>
    <row r="108" spans="1:9" ht="12.75">
      <c r="A108" t="s">
        <v>71</v>
      </c>
      <c r="B108">
        <f>B68*10000/B62</f>
        <v>0.004006117506183874</v>
      </c>
      <c r="C108">
        <f>C68*10000/C62</f>
        <v>-0.07744763208584521</v>
      </c>
      <c r="D108">
        <f>D68*10000/D62</f>
        <v>0.059243660614031156</v>
      </c>
      <c r="E108">
        <f>E68*10000/E62</f>
        <v>0.00994239865509656</v>
      </c>
      <c r="F108">
        <f>F68*10000/F62</f>
        <v>-0.03293646002417007</v>
      </c>
      <c r="G108">
        <f>AVERAGE(C108:E108)</f>
        <v>-0.0027538576055724973</v>
      </c>
      <c r="H108">
        <f>STDEV(C108:E108)</f>
        <v>0.0692244434233187</v>
      </c>
      <c r="I108">
        <f>(B108*B4+C108*C4+D108*D4+E108*E4+F108*F4)/SUM(B4:F4)</f>
        <v>-0.00580151979739405</v>
      </c>
    </row>
    <row r="109" spans="1:9" ht="12.75">
      <c r="A109" t="s">
        <v>72</v>
      </c>
      <c r="B109">
        <f>B69*10000/B62</f>
        <v>0.05078917029791565</v>
      </c>
      <c r="C109">
        <f>C69*10000/C62</f>
        <v>-0.0058229215848906194</v>
      </c>
      <c r="D109">
        <f>D69*10000/D62</f>
        <v>0.05716861416079706</v>
      </c>
      <c r="E109">
        <f>E69*10000/E62</f>
        <v>0.11946404140938849</v>
      </c>
      <c r="F109">
        <f>F69*10000/F62</f>
        <v>0.06890705671192011</v>
      </c>
      <c r="G109">
        <f>AVERAGE(C109:E109)</f>
        <v>0.056936577995098304</v>
      </c>
      <c r="H109">
        <f>STDEV(C109:E109)</f>
        <v>0.06264380380108724</v>
      </c>
      <c r="I109">
        <f>(B109*B4+C109*C4+D109*D4+E109*E4+F109*F4)/SUM(B4:F4)</f>
        <v>0.05763925124665224</v>
      </c>
    </row>
    <row r="110" spans="1:11" ht="12.75">
      <c r="A110" t="s">
        <v>73</v>
      </c>
      <c r="B110">
        <f>B70*10000/B62</f>
        <v>-0.36732242419091615</v>
      </c>
      <c r="C110">
        <f>C70*10000/C62</f>
        <v>-0.14917659792830265</v>
      </c>
      <c r="D110">
        <f>D70*10000/D62</f>
        <v>-0.15353172490251926</v>
      </c>
      <c r="E110">
        <f>E70*10000/E62</f>
        <v>-0.23394160213948348</v>
      </c>
      <c r="F110">
        <f>F70*10000/F62</f>
        <v>-0.33118877940432223</v>
      </c>
      <c r="G110">
        <f>AVERAGE(C110:E110)</f>
        <v>-0.17888330832343513</v>
      </c>
      <c r="H110">
        <f>STDEV(C110:E110)</f>
        <v>0.04773157834380846</v>
      </c>
      <c r="I110">
        <f>(B110*B4+C110*C4+D110*D4+E110*E4+F110*F4)/SUM(B4:F4)</f>
        <v>-0.2265097077779395</v>
      </c>
      <c r="K110">
        <f>EXP(AVERAGE(K103:K107))</f>
        <v>0.028945038419945127</v>
      </c>
    </row>
    <row r="111" spans="1:9" ht="12.75">
      <c r="A111" t="s">
        <v>74</v>
      </c>
      <c r="B111">
        <f>B71*10000/B62</f>
        <v>-0.01671857036111031</v>
      </c>
      <c r="C111">
        <f>C71*10000/C62</f>
        <v>-0.04535313942573704</v>
      </c>
      <c r="D111">
        <f>D71*10000/D62</f>
        <v>0.006265966865962779</v>
      </c>
      <c r="E111">
        <f>E71*10000/E62</f>
        <v>-0.020012143270984793</v>
      </c>
      <c r="F111">
        <f>F71*10000/F62</f>
        <v>-0.027332746426326996</v>
      </c>
      <c r="G111">
        <f>AVERAGE(C111:E111)</f>
        <v>-0.01969977194358635</v>
      </c>
      <c r="H111">
        <f>STDEV(C111:E111)</f>
        <v>0.025810970835539803</v>
      </c>
      <c r="I111">
        <f>(B111*B4+C111*C4+D111*D4+E111*E4+F111*F4)/SUM(B4:F4)</f>
        <v>-0.020287352364205258</v>
      </c>
    </row>
    <row r="112" spans="1:9" ht="12.75">
      <c r="A112" t="s">
        <v>75</v>
      </c>
      <c r="B112">
        <f>B72*10000/B62</f>
        <v>-0.07116017244791081</v>
      </c>
      <c r="C112">
        <f>C72*10000/C62</f>
        <v>-0.03573043841631123</v>
      </c>
      <c r="D112">
        <f>D72*10000/D62</f>
        <v>-0.029596157807887668</v>
      </c>
      <c r="E112">
        <f>E72*10000/E62</f>
        <v>-0.028759492438852376</v>
      </c>
      <c r="F112">
        <f>F72*10000/F62</f>
        <v>-0.07839936917113008</v>
      </c>
      <c r="G112">
        <f>AVERAGE(C112:E112)</f>
        <v>-0.03136202955435042</v>
      </c>
      <c r="H112">
        <f>STDEV(C112:E112)</f>
        <v>0.003806211925770721</v>
      </c>
      <c r="I112">
        <f>(B112*B4+C112*C4+D112*D4+E112*E4+F112*F4)/SUM(B4:F4)</f>
        <v>-0.04340098840465363</v>
      </c>
    </row>
    <row r="113" spans="1:9" ht="12.75">
      <c r="A113" t="s">
        <v>76</v>
      </c>
      <c r="B113">
        <f>B73*10000/B62</f>
        <v>0.04031892551381438</v>
      </c>
      <c r="C113">
        <f>C73*10000/C62</f>
        <v>0.050361844468695245</v>
      </c>
      <c r="D113">
        <f>D73*10000/D62</f>
        <v>0.030842784526587636</v>
      </c>
      <c r="E113">
        <f>E73*10000/E62</f>
        <v>0.03922427900596534</v>
      </c>
      <c r="F113">
        <f>F73*10000/F62</f>
        <v>0.010401293725774016</v>
      </c>
      <c r="G113">
        <f>AVERAGE(C113:E113)</f>
        <v>0.04014296933374941</v>
      </c>
      <c r="H113">
        <f>STDEV(C113:E113)</f>
        <v>0.009791905799928337</v>
      </c>
      <c r="I113">
        <f>(B113*B4+C113*C4+D113*D4+E113*E4+F113*F4)/SUM(B4:F4)</f>
        <v>0.03620807245766119</v>
      </c>
    </row>
    <row r="114" spans="1:11" ht="12.75">
      <c r="A114" t="s">
        <v>77</v>
      </c>
      <c r="B114">
        <f>B74*10000/B62</f>
        <v>-0.20879477206685942</v>
      </c>
      <c r="C114">
        <f>C74*10000/C62</f>
        <v>-0.18453348172436815</v>
      </c>
      <c r="D114">
        <f>D74*10000/D62</f>
        <v>-0.1807230565647263</v>
      </c>
      <c r="E114">
        <f>E74*10000/E62</f>
        <v>-0.17971879238356053</v>
      </c>
      <c r="F114">
        <f>F74*10000/F62</f>
        <v>-0.1615843231981926</v>
      </c>
      <c r="G114">
        <f>AVERAGE(C114:E114)</f>
        <v>-0.18165844355755167</v>
      </c>
      <c r="H114">
        <f>STDEV(C114:E114)</f>
        <v>0.002539984248350304</v>
      </c>
      <c r="I114">
        <f>(B114*B4+C114*C4+D114*D4+E114*E4+F114*F4)/SUM(B4:F4)</f>
        <v>-0.18292120876473764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-4.400944449701149E-05</v>
      </c>
      <c r="C115">
        <f>C75*10000/C62</f>
        <v>0.0068562197444813795</v>
      </c>
      <c r="D115">
        <f>D75*10000/D62</f>
        <v>0.00320626205958265</v>
      </c>
      <c r="E115">
        <f>E75*10000/E62</f>
        <v>0.008722728874709207</v>
      </c>
      <c r="F115">
        <f>F75*10000/F62</f>
        <v>0.008557910063667781</v>
      </c>
      <c r="G115">
        <f>AVERAGE(C115:E115)</f>
        <v>0.006261736892924412</v>
      </c>
      <c r="H115">
        <f>STDEV(C115:E115)</f>
        <v>0.0028058704400229567</v>
      </c>
      <c r="I115">
        <f>(B115*B4+C115*C4+D115*D4+E115*E4+F115*F4)/SUM(B4:F4)</f>
        <v>0.005653237207812721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115.41782714520217</v>
      </c>
      <c r="C122">
        <f>C82*10000/C62</f>
        <v>57.2425133372698</v>
      </c>
      <c r="D122">
        <f>D82*10000/D62</f>
        <v>1.2166324388981413</v>
      </c>
      <c r="E122">
        <f>E82*10000/E62</f>
        <v>-66.46445245829958</v>
      </c>
      <c r="F122">
        <f>F82*10000/F62</f>
        <v>-109.07246972839687</v>
      </c>
      <c r="G122">
        <f>AVERAGE(C122:E122)</f>
        <v>-2.6684355607105466</v>
      </c>
      <c r="H122">
        <f>STDEV(C122:E122)</f>
        <v>61.944924421680675</v>
      </c>
      <c r="I122">
        <f>(B122*B4+C122*C4+D122*D4+E122*E4+F122*F4)/SUM(B4:F4)</f>
        <v>0.2881588815706651</v>
      </c>
    </row>
    <row r="123" spans="1:9" ht="12.75">
      <c r="A123" t="s">
        <v>81</v>
      </c>
      <c r="B123">
        <f>B83*10000/B62</f>
        <v>-2.009403573565902</v>
      </c>
      <c r="C123">
        <f>C83*10000/C62</f>
        <v>-0.8721377643252038</v>
      </c>
      <c r="D123">
        <f>D83*10000/D62</f>
        <v>-1.5903080688246376</v>
      </c>
      <c r="E123">
        <f>E83*10000/E62</f>
        <v>-1.9359166674909485</v>
      </c>
      <c r="F123">
        <f>F83*10000/F62</f>
        <v>2.984880625959465</v>
      </c>
      <c r="G123">
        <f>AVERAGE(C123:E123)</f>
        <v>-1.46612083354693</v>
      </c>
      <c r="H123">
        <f>STDEV(C123:E123)</f>
        <v>0.542653886708249</v>
      </c>
      <c r="I123">
        <f>(B123*B4+C123*C4+D123*D4+E123*E4+F123*F4)/SUM(B4:F4)</f>
        <v>-0.9520393323641927</v>
      </c>
    </row>
    <row r="124" spans="1:9" ht="12.75">
      <c r="A124" t="s">
        <v>82</v>
      </c>
      <c r="B124">
        <f>B84*10000/B62</f>
        <v>5.49072076377381</v>
      </c>
      <c r="C124">
        <f>C84*10000/C62</f>
        <v>4.682861699502419</v>
      </c>
      <c r="D124">
        <f>D84*10000/D62</f>
        <v>3.0844981500687916</v>
      </c>
      <c r="E124">
        <f>E84*10000/E62</f>
        <v>6.438758084482402</v>
      </c>
      <c r="F124">
        <f>F84*10000/F62</f>
        <v>3.670124866026265</v>
      </c>
      <c r="G124">
        <f>AVERAGE(C124:E124)</f>
        <v>4.735372644684538</v>
      </c>
      <c r="H124">
        <f>STDEV(C124:E124)</f>
        <v>1.6777463981263794</v>
      </c>
      <c r="I124">
        <f>(B124*B4+C124*C4+D124*D4+E124*E4+F124*F4)/SUM(B4:F4)</f>
        <v>4.703267184420056</v>
      </c>
    </row>
    <row r="125" spans="1:9" ht="12.75">
      <c r="A125" t="s">
        <v>83</v>
      </c>
      <c r="B125">
        <f>B85*10000/B62</f>
        <v>-0.18005259656280087</v>
      </c>
      <c r="C125">
        <f>C85*10000/C62</f>
        <v>0.3791104630254619</v>
      </c>
      <c r="D125">
        <f>D85*10000/D62</f>
        <v>0.6581914252837011</v>
      </c>
      <c r="E125">
        <f>E85*10000/E62</f>
        <v>0.34855691711176895</v>
      </c>
      <c r="F125">
        <f>F85*10000/F62</f>
        <v>-2.0895240834857165</v>
      </c>
      <c r="G125">
        <f>AVERAGE(C125:E125)</f>
        <v>0.46195293514031066</v>
      </c>
      <c r="H125">
        <f>STDEV(C125:E125)</f>
        <v>0.17063275931746888</v>
      </c>
      <c r="I125">
        <f>(B125*B4+C125*C4+D125*D4+E125*E4+F125*F4)/SUM(B4:F4)</f>
        <v>0.028936404813947342</v>
      </c>
    </row>
    <row r="126" spans="1:9" ht="12.75">
      <c r="A126" t="s">
        <v>84</v>
      </c>
      <c r="B126">
        <f>B86*10000/B62</f>
        <v>1.375861927155508</v>
      </c>
      <c r="C126">
        <f>C86*10000/C62</f>
        <v>0.8777572400052382</v>
      </c>
      <c r="D126">
        <f>D86*10000/D62</f>
        <v>0.683331670051231</v>
      </c>
      <c r="E126">
        <f>E86*10000/E62</f>
        <v>0.8161253278502455</v>
      </c>
      <c r="F126">
        <f>F86*10000/F62</f>
        <v>1.4384372568742831</v>
      </c>
      <c r="G126">
        <f>AVERAGE(C126:E126)</f>
        <v>0.7924047459689049</v>
      </c>
      <c r="H126">
        <f>STDEV(C126:E126)</f>
        <v>0.09935957460948079</v>
      </c>
      <c r="I126">
        <f>(B126*B4+C126*C4+D126*D4+E126*E4+F126*F4)/SUM(B4:F4)</f>
        <v>0.9631100506021636</v>
      </c>
    </row>
    <row r="127" spans="1:9" ht="12.75">
      <c r="A127" t="s">
        <v>85</v>
      </c>
      <c r="B127">
        <f>B87*10000/B62</f>
        <v>-0.23001154860892453</v>
      </c>
      <c r="C127">
        <f>C87*10000/C62</f>
        <v>-0.22966208806316868</v>
      </c>
      <c r="D127">
        <f>D87*10000/D62</f>
        <v>-0.39481803536367355</v>
      </c>
      <c r="E127">
        <f>E87*10000/E62</f>
        <v>-0.5832802779858058</v>
      </c>
      <c r="F127">
        <f>F87*10000/F62</f>
        <v>-0.2413327085989891</v>
      </c>
      <c r="G127">
        <f>AVERAGE(C127:E127)</f>
        <v>-0.40258680047088263</v>
      </c>
      <c r="H127">
        <f>STDEV(C127:E127)</f>
        <v>0.17693705475255564</v>
      </c>
      <c r="I127">
        <f>(B127*B4+C127*C4+D127*D4+E127*E4+F127*F4)/SUM(B4:F4)</f>
        <v>-0.35607397862778273</v>
      </c>
    </row>
    <row r="128" spans="1:9" ht="12.75">
      <c r="A128" t="s">
        <v>86</v>
      </c>
      <c r="B128">
        <f>B88*10000/B62</f>
        <v>0.4973616992303052</v>
      </c>
      <c r="C128">
        <f>C88*10000/C62</f>
        <v>0.43665655572054235</v>
      </c>
      <c r="D128">
        <f>D88*10000/D62</f>
        <v>0.3900120895610278</v>
      </c>
      <c r="E128">
        <f>E88*10000/E62</f>
        <v>0.7308895017547786</v>
      </c>
      <c r="F128">
        <f>F88*10000/F62</f>
        <v>0.4857372631993811</v>
      </c>
      <c r="G128">
        <f>AVERAGE(C128:E128)</f>
        <v>0.5191860490121162</v>
      </c>
      <c r="H128">
        <f>STDEV(C128:E128)</f>
        <v>0.18481799285567438</v>
      </c>
      <c r="I128">
        <f>(B128*B4+C128*C4+D128*D4+E128*E4+F128*F4)/SUM(B4:F4)</f>
        <v>0.5115812610033557</v>
      </c>
    </row>
    <row r="129" spans="1:9" ht="12.75">
      <c r="A129" t="s">
        <v>87</v>
      </c>
      <c r="B129">
        <f>B89*10000/B62</f>
        <v>-0.013429174737345267</v>
      </c>
      <c r="C129">
        <f>C89*10000/C62</f>
        <v>0.12873585714442543</v>
      </c>
      <c r="D129">
        <f>D89*10000/D62</f>
        <v>0.11341713858442455</v>
      </c>
      <c r="E129">
        <f>E89*10000/E62</f>
        <v>0.008842835165133744</v>
      </c>
      <c r="F129">
        <f>F89*10000/F62</f>
        <v>-0.1218042064328708</v>
      </c>
      <c r="G129">
        <f>AVERAGE(C129:E129)</f>
        <v>0.08366527696466124</v>
      </c>
      <c r="H129">
        <f>STDEV(C129:E129)</f>
        <v>0.06524924621949965</v>
      </c>
      <c r="I129">
        <f>(B129*B4+C129*C4+D129*D4+E129*E4+F129*F4)/SUM(B4:F4)</f>
        <v>0.042207746631187745</v>
      </c>
    </row>
    <row r="130" spans="1:9" ht="12.75">
      <c r="A130" t="s">
        <v>88</v>
      </c>
      <c r="B130">
        <f>B90*10000/B62</f>
        <v>0.1160837189218751</v>
      </c>
      <c r="C130">
        <f>C90*10000/C62</f>
        <v>0.06526423209304741</v>
      </c>
      <c r="D130">
        <f>D90*10000/D62</f>
        <v>0.13579687402578644</v>
      </c>
      <c r="E130">
        <f>E90*10000/E62</f>
        <v>-0.054095628468383304</v>
      </c>
      <c r="F130">
        <f>F90*10000/F62</f>
        <v>0.28367903578355586</v>
      </c>
      <c r="G130">
        <f>AVERAGE(C130:E130)</f>
        <v>0.04898849255015018</v>
      </c>
      <c r="H130">
        <f>STDEV(C130:E130)</f>
        <v>0.09598679804601118</v>
      </c>
      <c r="I130">
        <f>(B130*B4+C130*C4+D130*D4+E130*E4+F130*F4)/SUM(B4:F4)</f>
        <v>0.08997150053999653</v>
      </c>
    </row>
    <row r="131" spans="1:9" ht="12.75">
      <c r="A131" t="s">
        <v>89</v>
      </c>
      <c r="B131">
        <f>B91*10000/B62</f>
        <v>-0.02815678722919219</v>
      </c>
      <c r="C131">
        <f>C91*10000/C62</f>
        <v>0.013797759231731604</v>
      </c>
      <c r="D131">
        <f>D91*10000/D62</f>
        <v>-0.010768458219601183</v>
      </c>
      <c r="E131">
        <f>E91*10000/E62</f>
        <v>-0.030893471694611638</v>
      </c>
      <c r="F131">
        <f>F91*10000/F62</f>
        <v>-0.03471656308996143</v>
      </c>
      <c r="G131">
        <f>AVERAGE(C131:E131)</f>
        <v>-0.009288056894160407</v>
      </c>
      <c r="H131">
        <f>STDEV(C131:E131)</f>
        <v>0.022382364072885814</v>
      </c>
      <c r="I131">
        <f>(B131*B4+C131*C4+D131*D4+E131*E4+F131*F4)/SUM(B4:F4)</f>
        <v>-0.015412158387386196</v>
      </c>
    </row>
    <row r="132" spans="1:9" ht="12.75">
      <c r="A132" t="s">
        <v>90</v>
      </c>
      <c r="B132">
        <f>B92*10000/B62</f>
        <v>0.039926985386457906</v>
      </c>
      <c r="C132">
        <f>C92*10000/C62</f>
        <v>0.053239580478744566</v>
      </c>
      <c r="D132">
        <f>D92*10000/D62</f>
        <v>0.07085419188937193</v>
      </c>
      <c r="E132">
        <f>E92*10000/E62</f>
        <v>0.09527091494062731</v>
      </c>
      <c r="F132">
        <f>F92*10000/F62</f>
        <v>0.08825783988589354</v>
      </c>
      <c r="G132">
        <f>AVERAGE(C132:E132)</f>
        <v>0.07312156243624794</v>
      </c>
      <c r="H132">
        <f>STDEV(C132:E132)</f>
        <v>0.02110720246880893</v>
      </c>
      <c r="I132">
        <f>(B132*B4+C132*C4+D132*D4+E132*E4+F132*F4)/SUM(B4:F4)</f>
        <v>0.07032264303121893</v>
      </c>
    </row>
    <row r="133" spans="1:9" ht="12.75">
      <c r="A133" t="s">
        <v>91</v>
      </c>
      <c r="B133">
        <f>B93*10000/B62</f>
        <v>0.12324566928018196</v>
      </c>
      <c r="C133">
        <f>C93*10000/C62</f>
        <v>0.10976389361111527</v>
      </c>
      <c r="D133">
        <f>D93*10000/D62</f>
        <v>0.09228596308364387</v>
      </c>
      <c r="E133">
        <f>E93*10000/E62</f>
        <v>0.08504818611497474</v>
      </c>
      <c r="F133">
        <f>F93*10000/F62</f>
        <v>0.07092180891234784</v>
      </c>
      <c r="G133">
        <f>AVERAGE(C133:E133)</f>
        <v>0.09569934760324462</v>
      </c>
      <c r="H133">
        <f>STDEV(C133:E133)</f>
        <v>0.01270649222514542</v>
      </c>
      <c r="I133">
        <f>(B133*B4+C133*C4+D133*D4+E133*E4+F133*F4)/SUM(B4:F4)</f>
        <v>0.09639540728010468</v>
      </c>
    </row>
    <row r="134" spans="1:9" ht="12.75">
      <c r="A134" t="s">
        <v>92</v>
      </c>
      <c r="B134">
        <f>B94*10000/B62</f>
        <v>-0.012700934790100376</v>
      </c>
      <c r="C134">
        <f>C94*10000/C62</f>
        <v>-0.014250244357377102</v>
      </c>
      <c r="D134">
        <f>D94*10000/D62</f>
        <v>-0.0004836067916973719</v>
      </c>
      <c r="E134">
        <f>E94*10000/E62</f>
        <v>-0.01004242297371254</v>
      </c>
      <c r="F134">
        <f>F94*10000/F62</f>
        <v>-0.020415481252714047</v>
      </c>
      <c r="G134">
        <f>AVERAGE(C134:E134)</f>
        <v>-0.008258758040929005</v>
      </c>
      <c r="H134">
        <f>STDEV(C134:E134)</f>
        <v>0.007054514363903963</v>
      </c>
      <c r="I134">
        <f>(B134*B4+C134*C4+D134*D4+E134*E4+F134*F4)/SUM(B4:F4)</f>
        <v>-0.010523445286488015</v>
      </c>
    </row>
    <row r="135" spans="1:9" ht="12.75">
      <c r="A135" t="s">
        <v>93</v>
      </c>
      <c r="B135">
        <f>B95*10000/B62</f>
        <v>0.000649230926673375</v>
      </c>
      <c r="C135">
        <f>C95*10000/C62</f>
        <v>0.0014326089166643082</v>
      </c>
      <c r="D135">
        <f>D95*10000/D62</f>
        <v>0.0071704902608670015</v>
      </c>
      <c r="E135">
        <f>E95*10000/E62</f>
        <v>0.0009476178309087909</v>
      </c>
      <c r="F135">
        <f>F95*10000/F62</f>
        <v>0.0018275840775314452</v>
      </c>
      <c r="G135">
        <f>AVERAGE(C135:E135)</f>
        <v>0.0031835723361467003</v>
      </c>
      <c r="H135">
        <f>STDEV(C135:E135)</f>
        <v>0.0034612772197785023</v>
      </c>
      <c r="I135">
        <f>(B135*B4+C135*C4+D135*D4+E135*E4+F135*F4)/SUM(B4:F4)</f>
        <v>0.0026347977759452004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2004-11-03T15:05:32Z</cp:lastPrinted>
  <dcterms:created xsi:type="dcterms:W3CDTF">2004-11-03T15:05:32Z</dcterms:created>
  <dcterms:modified xsi:type="dcterms:W3CDTF">2004-11-04T08:23:26Z</dcterms:modified>
  <cp:category/>
  <cp:version/>
  <cp:contentType/>
  <cp:contentStatus/>
</cp:coreProperties>
</file>