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<sst xmlns="http://schemas.openxmlformats.org/spreadsheetml/2006/main" count="202" uniqueCount="97">
  <si>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05/11/2004       08:25:07</t>
  </si>
  <si>
    <t>LISSNER</t>
  </si>
  <si>
    <t>HCMQAP377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</si>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</sst>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932032"/>
        <c:axId val="65517377"/>
      </c:lineChart>
      <c:catAx>
        <c:axId val="669320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17377"/>
        <c:crosses val="autoZero"/>
        <c:auto val="1"/>
        <c:lblOffset val="100"/>
        <c:noMultiLvlLbl val="0"/>
      </c:catAx>
      <c:valAx>
        <c:axId val="65517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320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-0.003754</v>
      </c>
      <c r="D4" s="13">
        <v>-0.003752</v>
      </c>
      <c r="E4" s="13">
        <v>-0.003754</v>
      </c>
      <c r="F4" s="24">
        <v>-0.002079</v>
      </c>
      <c r="G4" s="34">
        <v>-0.011699</v>
      </c>
    </row>
    <row r="5" spans="1:7" ht="12.75" thickBot="1">
      <c r="A5" s="44" t="s">
        <v>13</v>
      </c>
      <c r="B5" s="45">
        <v>7.601491</v>
      </c>
      <c r="C5" s="46">
        <v>2.902821</v>
      </c>
      <c r="D5" s="46">
        <v>-1.826741</v>
      </c>
      <c r="E5" s="46">
        <v>-2.512232</v>
      </c>
      <c r="F5" s="47">
        <v>-5.615098</v>
      </c>
      <c r="G5" s="48">
        <v>6.879248</v>
      </c>
    </row>
    <row r="6" spans="1:7" ht="12.75" thickTop="1">
      <c r="A6" s="6" t="s">
        <v>14</v>
      </c>
      <c r="B6" s="39">
        <v>-61.61216</v>
      </c>
      <c r="C6" s="40">
        <v>61.9287</v>
      </c>
      <c r="D6" s="40">
        <v>12.06197</v>
      </c>
      <c r="E6" s="40">
        <v>43.70262</v>
      </c>
      <c r="F6" s="41">
        <v>-145.473</v>
      </c>
      <c r="G6" s="42">
        <v>0.0007599844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1.975188</v>
      </c>
      <c r="C8" s="14">
        <v>2.603179</v>
      </c>
      <c r="D8" s="14">
        <v>0.008625276</v>
      </c>
      <c r="E8" s="14">
        <v>4.639901</v>
      </c>
      <c r="F8" s="25">
        <v>4.737365</v>
      </c>
      <c r="G8" s="35">
        <v>2.662516</v>
      </c>
    </row>
    <row r="9" spans="1:7" ht="12">
      <c r="A9" s="20" t="s">
        <v>17</v>
      </c>
      <c r="B9" s="29">
        <v>-0.3480785</v>
      </c>
      <c r="C9" s="14">
        <v>0.2333092</v>
      </c>
      <c r="D9" s="14">
        <v>0.4717452</v>
      </c>
      <c r="E9" s="14">
        <v>-0.09216716</v>
      </c>
      <c r="F9" s="25">
        <v>-0.7310544</v>
      </c>
      <c r="G9" s="35">
        <v>-0.0004137464</v>
      </c>
    </row>
    <row r="10" spans="1:7" ht="12">
      <c r="A10" s="20" t="s">
        <v>18</v>
      </c>
      <c r="B10" s="29">
        <v>-0.2321439</v>
      </c>
      <c r="C10" s="14">
        <v>-0.3387821</v>
      </c>
      <c r="D10" s="14">
        <v>0.7254031</v>
      </c>
      <c r="E10" s="14">
        <v>-1.266386</v>
      </c>
      <c r="F10" s="25">
        <v>-2.4884</v>
      </c>
      <c r="G10" s="35">
        <v>-0.5770767</v>
      </c>
    </row>
    <row r="11" spans="1:7" ht="12">
      <c r="A11" s="21" t="s">
        <v>19</v>
      </c>
      <c r="B11" s="31">
        <v>1.946898</v>
      </c>
      <c r="C11" s="16">
        <v>0.4461622</v>
      </c>
      <c r="D11" s="16">
        <v>1.115631</v>
      </c>
      <c r="E11" s="16">
        <v>0.08428237</v>
      </c>
      <c r="F11" s="27">
        <v>13.09501</v>
      </c>
      <c r="G11" s="37">
        <v>2.422977</v>
      </c>
    </row>
    <row r="12" spans="1:7" ht="12">
      <c r="A12" s="20" t="s">
        <v>20</v>
      </c>
      <c r="B12" s="29">
        <v>0.4458469</v>
      </c>
      <c r="C12" s="14">
        <v>0.08422672</v>
      </c>
      <c r="D12" s="14">
        <v>0.1033893</v>
      </c>
      <c r="E12" s="14">
        <v>0.1652959</v>
      </c>
      <c r="F12" s="25">
        <v>-0.1395544</v>
      </c>
      <c r="G12" s="35">
        <v>0.1310095</v>
      </c>
    </row>
    <row r="13" spans="1:7" ht="12">
      <c r="A13" s="20" t="s">
        <v>21</v>
      </c>
      <c r="B13" s="29">
        <v>-0.1331714</v>
      </c>
      <c r="C13" s="14">
        <v>-0.0320635</v>
      </c>
      <c r="D13" s="14">
        <v>0.1012606</v>
      </c>
      <c r="E13" s="14">
        <v>0.01142927</v>
      </c>
      <c r="F13" s="25">
        <v>-0.03674821</v>
      </c>
      <c r="G13" s="35">
        <v>-0.004810232</v>
      </c>
    </row>
    <row r="14" spans="1:7" ht="12">
      <c r="A14" s="20" t="s">
        <v>22</v>
      </c>
      <c r="B14" s="29">
        <v>-0.01068122</v>
      </c>
      <c r="C14" s="14">
        <v>-0.05520153</v>
      </c>
      <c r="D14" s="14">
        <v>0.006152736</v>
      </c>
      <c r="E14" s="14">
        <v>-0.02694057</v>
      </c>
      <c r="F14" s="25">
        <v>0.02052262</v>
      </c>
      <c r="G14" s="35">
        <v>-0.01710665</v>
      </c>
    </row>
    <row r="15" spans="1:7" ht="12">
      <c r="A15" s="21" t="s">
        <v>23</v>
      </c>
      <c r="B15" s="31">
        <v>-0.3249582</v>
      </c>
      <c r="C15" s="16">
        <v>-0.1941132</v>
      </c>
      <c r="D15" s="16">
        <v>-0.1094945</v>
      </c>
      <c r="E15" s="16">
        <v>-0.2035355</v>
      </c>
      <c r="F15" s="27">
        <v>-0.3947924</v>
      </c>
      <c r="G15" s="37">
        <v>-0.2217397</v>
      </c>
    </row>
    <row r="16" spans="1:7" ht="12">
      <c r="A16" s="20" t="s">
        <v>24</v>
      </c>
      <c r="B16" s="29">
        <v>0.02172596</v>
      </c>
      <c r="C16" s="14">
        <v>-0.008054197</v>
      </c>
      <c r="D16" s="14">
        <v>0.01913836</v>
      </c>
      <c r="E16" s="14">
        <v>-0.01510955</v>
      </c>
      <c r="F16" s="25">
        <v>-0.01582375</v>
      </c>
      <c r="G16" s="35">
        <v>7.373746E-05</v>
      </c>
    </row>
    <row r="17" spans="1:7" ht="12">
      <c r="A17" s="20" t="s">
        <v>25</v>
      </c>
      <c r="B17" s="29">
        <v>-0.04583721</v>
      </c>
      <c r="C17" s="14">
        <v>-0.04037926</v>
      </c>
      <c r="D17" s="14">
        <v>-0.06237116</v>
      </c>
      <c r="E17" s="14">
        <v>-0.03517984</v>
      </c>
      <c r="F17" s="25">
        <v>-0.0487494</v>
      </c>
      <c r="G17" s="35">
        <v>-0.04631799</v>
      </c>
    </row>
    <row r="18" spans="1:7" ht="12">
      <c r="A18" s="20" t="s">
        <v>26</v>
      </c>
      <c r="B18" s="29">
        <v>0.0235053</v>
      </c>
      <c r="C18" s="14">
        <v>0.002070334</v>
      </c>
      <c r="D18" s="14">
        <v>0.01704216</v>
      </c>
      <c r="E18" s="14">
        <v>0.02527378</v>
      </c>
      <c r="F18" s="25">
        <v>0.01281493</v>
      </c>
      <c r="G18" s="35">
        <v>0.01580939</v>
      </c>
    </row>
    <row r="19" spans="1:7" ht="12">
      <c r="A19" s="21" t="s">
        <v>27</v>
      </c>
      <c r="B19" s="31">
        <v>-0.2033209</v>
      </c>
      <c r="C19" s="16">
        <v>-0.1844321</v>
      </c>
      <c r="D19" s="16">
        <v>-0.196185</v>
      </c>
      <c r="E19" s="16">
        <v>-0.1871555</v>
      </c>
      <c r="F19" s="27">
        <v>-0.1438918</v>
      </c>
      <c r="G19" s="37">
        <v>-0.1852532</v>
      </c>
    </row>
    <row r="20" spans="1:7" ht="12.75" thickBot="1">
      <c r="A20" s="44" t="s">
        <v>28</v>
      </c>
      <c r="B20" s="45">
        <v>-0.005276035</v>
      </c>
      <c r="C20" s="46">
        <v>0.001790816</v>
      </c>
      <c r="D20" s="46">
        <v>0.001942447</v>
      </c>
      <c r="E20" s="46">
        <v>0.001830947</v>
      </c>
      <c r="F20" s="47">
        <v>0.001366885</v>
      </c>
      <c r="G20" s="48">
        <v>0.0007542372</v>
      </c>
    </row>
    <row r="21" spans="1:7" ht="12.75" thickTop="1">
      <c r="A21" s="6" t="s">
        <v>29</v>
      </c>
      <c r="B21" s="39">
        <v>-147.4919</v>
      </c>
      <c r="C21" s="40">
        <v>86.66728</v>
      </c>
      <c r="D21" s="40">
        <v>65.53682</v>
      </c>
      <c r="E21" s="40">
        <v>15.94174</v>
      </c>
      <c r="F21" s="41">
        <v>-142.795</v>
      </c>
      <c r="G21" s="43">
        <v>0.03346302</v>
      </c>
    </row>
    <row r="22" spans="1:7" ht="12">
      <c r="A22" s="20" t="s">
        <v>30</v>
      </c>
      <c r="B22" s="29">
        <v>152.0415</v>
      </c>
      <c r="C22" s="14">
        <v>58.05707</v>
      </c>
      <c r="D22" s="14">
        <v>-36.53498</v>
      </c>
      <c r="E22" s="14">
        <v>-50.24507</v>
      </c>
      <c r="F22" s="25">
        <v>-112.3067</v>
      </c>
      <c r="G22" s="36">
        <v>0</v>
      </c>
    </row>
    <row r="23" spans="1:7" ht="12">
      <c r="A23" s="20" t="s">
        <v>31</v>
      </c>
      <c r="B23" s="29">
        <v>-0.572331</v>
      </c>
      <c r="C23" s="14">
        <v>-3.005232</v>
      </c>
      <c r="D23" s="14">
        <v>-2.909715</v>
      </c>
      <c r="E23" s="14">
        <v>-5.298025</v>
      </c>
      <c r="F23" s="25">
        <v>2.510887</v>
      </c>
      <c r="G23" s="35">
        <v>-2.446248</v>
      </c>
    </row>
    <row r="24" spans="1:7" ht="12">
      <c r="A24" s="20" t="s">
        <v>32</v>
      </c>
      <c r="B24" s="29">
        <v>-0.7772821</v>
      </c>
      <c r="C24" s="14">
        <v>3.976644</v>
      </c>
      <c r="D24" s="14">
        <v>3.284441</v>
      </c>
      <c r="E24" s="14">
        <v>0.3350704</v>
      </c>
      <c r="F24" s="25">
        <v>0.0805493</v>
      </c>
      <c r="G24" s="35">
        <v>1.725346</v>
      </c>
    </row>
    <row r="25" spans="1:7" ht="12">
      <c r="A25" s="20" t="s">
        <v>33</v>
      </c>
      <c r="B25" s="50">
        <v>-0.5349838</v>
      </c>
      <c r="C25" s="51">
        <v>-1.42615</v>
      </c>
      <c r="D25" s="51">
        <v>-1.068899</v>
      </c>
      <c r="E25" s="51">
        <v>-2.550511</v>
      </c>
      <c r="F25" s="52">
        <v>-3.091325</v>
      </c>
      <c r="G25" s="49">
        <v>-1.703348</v>
      </c>
    </row>
    <row r="26" spans="1:7" ht="12">
      <c r="A26" s="21" t="s">
        <v>34</v>
      </c>
      <c r="B26" s="31">
        <v>0.5929545</v>
      </c>
      <c r="C26" s="16">
        <v>1.126843</v>
      </c>
      <c r="D26" s="16">
        <v>0.407939</v>
      </c>
      <c r="E26" s="16">
        <v>0.4954117</v>
      </c>
      <c r="F26" s="27">
        <v>1.494338</v>
      </c>
      <c r="G26" s="37">
        <v>0.7734189</v>
      </c>
    </row>
    <row r="27" spans="1:7" ht="12">
      <c r="A27" s="20" t="s">
        <v>35</v>
      </c>
      <c r="B27" s="29">
        <v>0.1272227</v>
      </c>
      <c r="C27" s="14">
        <v>0.6902154</v>
      </c>
      <c r="D27" s="14">
        <v>0.5568339</v>
      </c>
      <c r="E27" s="14">
        <v>0.39071</v>
      </c>
      <c r="F27" s="25">
        <v>0.457174</v>
      </c>
      <c r="G27" s="49">
        <v>0.4733581</v>
      </c>
    </row>
    <row r="28" spans="1:7" ht="12">
      <c r="A28" s="20" t="s">
        <v>36</v>
      </c>
      <c r="B28" s="29">
        <v>-0.03918941</v>
      </c>
      <c r="C28" s="14">
        <v>0.3527303</v>
      </c>
      <c r="D28" s="14">
        <v>0.4347146</v>
      </c>
      <c r="E28" s="14">
        <v>0.03528821</v>
      </c>
      <c r="F28" s="25">
        <v>0.2236824</v>
      </c>
      <c r="G28" s="35">
        <v>0.2220237</v>
      </c>
    </row>
    <row r="29" spans="1:7" ht="12">
      <c r="A29" s="20" t="s">
        <v>37</v>
      </c>
      <c r="B29" s="29">
        <v>0.049863</v>
      </c>
      <c r="C29" s="14">
        <v>-0.09638051</v>
      </c>
      <c r="D29" s="14">
        <v>-0.03779043</v>
      </c>
      <c r="E29" s="14">
        <v>-0.1907453</v>
      </c>
      <c r="F29" s="25">
        <v>0.04587759</v>
      </c>
      <c r="G29" s="35">
        <v>-0.0648312</v>
      </c>
    </row>
    <row r="30" spans="1:7" ht="12">
      <c r="A30" s="21" t="s">
        <v>38</v>
      </c>
      <c r="B30" s="31">
        <v>0.1272092</v>
      </c>
      <c r="C30" s="16">
        <v>0.07815404</v>
      </c>
      <c r="D30" s="16">
        <v>0.02271957</v>
      </c>
      <c r="E30" s="16">
        <v>0.01197833</v>
      </c>
      <c r="F30" s="27">
        <v>0.2047095</v>
      </c>
      <c r="G30" s="37">
        <v>0.07289678</v>
      </c>
    </row>
    <row r="31" spans="1:7" ht="12">
      <c r="A31" s="20" t="s">
        <v>39</v>
      </c>
      <c r="B31" s="29">
        <v>-0.008619174</v>
      </c>
      <c r="C31" s="14">
        <v>0.02418247</v>
      </c>
      <c r="D31" s="14">
        <v>0.02758651</v>
      </c>
      <c r="E31" s="14">
        <v>0.02611182</v>
      </c>
      <c r="F31" s="25">
        <v>0.03019845</v>
      </c>
      <c r="G31" s="35">
        <v>0.02150907</v>
      </c>
    </row>
    <row r="32" spans="1:7" ht="12">
      <c r="A32" s="20" t="s">
        <v>40</v>
      </c>
      <c r="B32" s="29">
        <v>0.03276978</v>
      </c>
      <c r="C32" s="14">
        <v>0.05052733</v>
      </c>
      <c r="D32" s="14">
        <v>0.07353078</v>
      </c>
      <c r="E32" s="14">
        <v>0.0339218</v>
      </c>
      <c r="F32" s="25">
        <v>0.04591022</v>
      </c>
      <c r="G32" s="35">
        <v>0.04887778</v>
      </c>
    </row>
    <row r="33" spans="1:7" ht="12">
      <c r="A33" s="20" t="s">
        <v>41</v>
      </c>
      <c r="B33" s="29">
        <v>0.1618996</v>
      </c>
      <c r="C33" s="14">
        <v>0.1069892</v>
      </c>
      <c r="D33" s="14">
        <v>0.1156123</v>
      </c>
      <c r="E33" s="14">
        <v>0.1296384</v>
      </c>
      <c r="F33" s="25">
        <v>0.1221329</v>
      </c>
      <c r="G33" s="35">
        <v>0.1244928</v>
      </c>
    </row>
    <row r="34" spans="1:7" ht="12">
      <c r="A34" s="21" t="s">
        <v>42</v>
      </c>
      <c r="B34" s="31">
        <v>-0.01111943</v>
      </c>
      <c r="C34" s="16">
        <v>-0.01130226</v>
      </c>
      <c r="D34" s="16">
        <v>0.004356691</v>
      </c>
      <c r="E34" s="16">
        <v>0.001541901</v>
      </c>
      <c r="F34" s="27">
        <v>-0.03095597</v>
      </c>
      <c r="G34" s="37">
        <v>-0.007014037</v>
      </c>
    </row>
    <row r="35" spans="1:7" ht="12.75" thickBot="1">
      <c r="A35" s="22" t="s">
        <v>43</v>
      </c>
      <c r="B35" s="32">
        <v>-0.01032345</v>
      </c>
      <c r="C35" s="17">
        <v>-0.01315744</v>
      </c>
      <c r="D35" s="17">
        <v>-0.005480985</v>
      </c>
      <c r="E35" s="17">
        <v>-0.01332787</v>
      </c>
      <c r="F35" s="28">
        <v>0.003623624</v>
      </c>
      <c r="G35" s="38">
        <v>-0.008705803</v>
      </c>
    </row>
    <row r="36" spans="1:7" ht="12">
      <c r="A36" s="4" t="s">
        <v>44</v>
      </c>
      <c r="B36" s="3">
        <v>21.12732</v>
      </c>
      <c r="C36" s="3">
        <v>21.12732</v>
      </c>
      <c r="D36" s="3">
        <v>21.13953</v>
      </c>
      <c r="E36" s="3">
        <v>21.14258</v>
      </c>
      <c r="F36" s="3">
        <v>21.15479</v>
      </c>
      <c r="G36" s="3"/>
    </row>
    <row r="37" spans="1:6" ht="12">
      <c r="A37" s="4" t="s">
        <v>45</v>
      </c>
      <c r="B37" s="2">
        <v>0.2192179</v>
      </c>
      <c r="C37" s="2">
        <v>0.1897176</v>
      </c>
      <c r="D37" s="2">
        <v>0.1825968</v>
      </c>
      <c r="E37" s="2">
        <v>0.1795451</v>
      </c>
      <c r="F37" s="2">
        <v>0.1759847</v>
      </c>
    </row>
    <row r="38" spans="1:7" ht="12">
      <c r="A38" s="4" t="s">
        <v>52</v>
      </c>
      <c r="B38" s="2">
        <v>0.0001085278</v>
      </c>
      <c r="C38" s="2">
        <v>-0.0001061306</v>
      </c>
      <c r="D38" s="2">
        <v>-2.009803E-05</v>
      </c>
      <c r="E38" s="2">
        <v>-7.415641E-05</v>
      </c>
      <c r="F38" s="2">
        <v>0.000244547</v>
      </c>
      <c r="G38" s="2">
        <v>0.0002688779</v>
      </c>
    </row>
    <row r="39" spans="1:7" ht="12.75" thickBot="1">
      <c r="A39" s="4" t="s">
        <v>53</v>
      </c>
      <c r="B39" s="2">
        <v>0.0002490862</v>
      </c>
      <c r="C39" s="2">
        <v>-0.0001467182</v>
      </c>
      <c r="D39" s="2">
        <v>-0.000111486</v>
      </c>
      <c r="E39" s="2">
        <v>-2.747356E-05</v>
      </c>
      <c r="F39" s="2">
        <v>0.0002454979</v>
      </c>
      <c r="G39" s="2">
        <v>0.001177246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3.117224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42187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0.003754</v>
      </c>
      <c r="D4">
        <v>0.003752</v>
      </c>
      <c r="E4">
        <v>0.003754</v>
      </c>
      <c r="F4">
        <v>0.002079</v>
      </c>
      <c r="G4">
        <v>0.011699</v>
      </c>
    </row>
    <row r="5" spans="1:7" ht="12.75">
      <c r="A5" t="s">
        <v>13</v>
      </c>
      <c r="B5">
        <v>7.601491</v>
      </c>
      <c r="C5">
        <v>2.902821</v>
      </c>
      <c r="D5">
        <v>-1.826741</v>
      </c>
      <c r="E5">
        <v>-2.512232</v>
      </c>
      <c r="F5">
        <v>-5.615098</v>
      </c>
      <c r="G5">
        <v>6.879248</v>
      </c>
    </row>
    <row r="6" spans="1:7" ht="12.75">
      <c r="A6" t="s">
        <v>14</v>
      </c>
      <c r="B6" s="53">
        <v>-61.61216</v>
      </c>
      <c r="C6" s="53">
        <v>61.9287</v>
      </c>
      <c r="D6" s="53">
        <v>12.06197</v>
      </c>
      <c r="E6" s="53">
        <v>43.70262</v>
      </c>
      <c r="F6" s="53">
        <v>-145.473</v>
      </c>
      <c r="G6" s="53">
        <v>0.0007599844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1.975188</v>
      </c>
      <c r="C8" s="53">
        <v>2.603179</v>
      </c>
      <c r="D8" s="53">
        <v>0.008625276</v>
      </c>
      <c r="E8" s="53">
        <v>4.639901</v>
      </c>
      <c r="F8" s="53">
        <v>4.737365</v>
      </c>
      <c r="G8" s="53">
        <v>2.662516</v>
      </c>
    </row>
    <row r="9" spans="1:7" ht="12.75">
      <c r="A9" t="s">
        <v>17</v>
      </c>
      <c r="B9" s="53">
        <v>-0.3480785</v>
      </c>
      <c r="C9" s="53">
        <v>0.2333092</v>
      </c>
      <c r="D9" s="53">
        <v>0.4717452</v>
      </c>
      <c r="E9" s="53">
        <v>-0.09216716</v>
      </c>
      <c r="F9" s="53">
        <v>-0.7310544</v>
      </c>
      <c r="G9" s="53">
        <v>-0.0004137464</v>
      </c>
    </row>
    <row r="10" spans="1:7" ht="12.75">
      <c r="A10" t="s">
        <v>18</v>
      </c>
      <c r="B10" s="53">
        <v>-0.2321439</v>
      </c>
      <c r="C10" s="53">
        <v>-0.3387821</v>
      </c>
      <c r="D10" s="53">
        <v>0.7254031</v>
      </c>
      <c r="E10" s="53">
        <v>-1.266386</v>
      </c>
      <c r="F10" s="53">
        <v>-2.4884</v>
      </c>
      <c r="G10" s="53">
        <v>-0.5770767</v>
      </c>
    </row>
    <row r="11" spans="1:7" ht="12.75">
      <c r="A11" t="s">
        <v>19</v>
      </c>
      <c r="B11" s="53">
        <v>1.946898</v>
      </c>
      <c r="C11" s="53">
        <v>0.4461622</v>
      </c>
      <c r="D11" s="53">
        <v>1.115631</v>
      </c>
      <c r="E11" s="53">
        <v>0.08428237</v>
      </c>
      <c r="F11" s="53">
        <v>13.09501</v>
      </c>
      <c r="G11" s="53">
        <v>2.422977</v>
      </c>
    </row>
    <row r="12" spans="1:7" ht="12.75">
      <c r="A12" t="s">
        <v>20</v>
      </c>
      <c r="B12" s="53">
        <v>0.4458469</v>
      </c>
      <c r="C12" s="53">
        <v>0.08422672</v>
      </c>
      <c r="D12" s="53">
        <v>0.1033893</v>
      </c>
      <c r="E12" s="53">
        <v>0.1652959</v>
      </c>
      <c r="F12" s="53">
        <v>-0.1395544</v>
      </c>
      <c r="G12" s="53">
        <v>0.1310095</v>
      </c>
    </row>
    <row r="13" spans="1:7" ht="12.75">
      <c r="A13" t="s">
        <v>21</v>
      </c>
      <c r="B13" s="53">
        <v>-0.1331714</v>
      </c>
      <c r="C13" s="53">
        <v>-0.0320635</v>
      </c>
      <c r="D13" s="53">
        <v>0.1012606</v>
      </c>
      <c r="E13" s="53">
        <v>0.01142927</v>
      </c>
      <c r="F13" s="53">
        <v>-0.03674821</v>
      </c>
      <c r="G13" s="53">
        <v>-0.004810232</v>
      </c>
    </row>
    <row r="14" spans="1:7" ht="12.75">
      <c r="A14" t="s">
        <v>22</v>
      </c>
      <c r="B14" s="53">
        <v>-0.01068122</v>
      </c>
      <c r="C14" s="53">
        <v>-0.05520153</v>
      </c>
      <c r="D14" s="53">
        <v>0.006152736</v>
      </c>
      <c r="E14" s="53">
        <v>-0.02694057</v>
      </c>
      <c r="F14" s="53">
        <v>0.02052262</v>
      </c>
      <c r="G14" s="53">
        <v>-0.01710665</v>
      </c>
    </row>
    <row r="15" spans="1:7" ht="12.75">
      <c r="A15" t="s">
        <v>23</v>
      </c>
      <c r="B15" s="53">
        <v>-0.3249582</v>
      </c>
      <c r="C15" s="53">
        <v>-0.1941132</v>
      </c>
      <c r="D15" s="53">
        <v>-0.1094945</v>
      </c>
      <c r="E15" s="53">
        <v>-0.2035355</v>
      </c>
      <c r="F15" s="53">
        <v>-0.3947924</v>
      </c>
      <c r="G15" s="53">
        <v>-0.2217397</v>
      </c>
    </row>
    <row r="16" spans="1:7" ht="12.75">
      <c r="A16" t="s">
        <v>24</v>
      </c>
      <c r="B16" s="53">
        <v>0.02172596</v>
      </c>
      <c r="C16" s="53">
        <v>-0.008054197</v>
      </c>
      <c r="D16" s="53">
        <v>0.01913836</v>
      </c>
      <c r="E16" s="53">
        <v>-0.01510955</v>
      </c>
      <c r="F16" s="53">
        <v>-0.01582375</v>
      </c>
      <c r="G16" s="53">
        <v>7.373746E-05</v>
      </c>
    </row>
    <row r="17" spans="1:7" ht="12.75">
      <c r="A17" t="s">
        <v>25</v>
      </c>
      <c r="B17" s="53">
        <v>-0.04583721</v>
      </c>
      <c r="C17" s="53">
        <v>-0.04037926</v>
      </c>
      <c r="D17" s="53">
        <v>-0.06237116</v>
      </c>
      <c r="E17" s="53">
        <v>-0.03517984</v>
      </c>
      <c r="F17" s="53">
        <v>-0.0487494</v>
      </c>
      <c r="G17" s="53">
        <v>-0.04631799</v>
      </c>
    </row>
    <row r="18" spans="1:7" ht="12.75">
      <c r="A18" t="s">
        <v>26</v>
      </c>
      <c r="B18" s="53">
        <v>0.0235053</v>
      </c>
      <c r="C18" s="53">
        <v>0.002070334</v>
      </c>
      <c r="D18" s="53">
        <v>0.01704216</v>
      </c>
      <c r="E18" s="53">
        <v>0.02527378</v>
      </c>
      <c r="F18" s="53">
        <v>0.01281493</v>
      </c>
      <c r="G18" s="53">
        <v>0.01580939</v>
      </c>
    </row>
    <row r="19" spans="1:7" ht="12.75">
      <c r="A19" t="s">
        <v>27</v>
      </c>
      <c r="B19" s="53">
        <v>-0.2033209</v>
      </c>
      <c r="C19" s="53">
        <v>-0.1844321</v>
      </c>
      <c r="D19" s="53">
        <v>-0.196185</v>
      </c>
      <c r="E19" s="53">
        <v>-0.1871555</v>
      </c>
      <c r="F19" s="53">
        <v>-0.1438918</v>
      </c>
      <c r="G19" s="53">
        <v>-0.1852532</v>
      </c>
    </row>
    <row r="20" spans="1:7" ht="12.75">
      <c r="A20" t="s">
        <v>28</v>
      </c>
      <c r="B20" s="53">
        <v>-0.005276035</v>
      </c>
      <c r="C20" s="53">
        <v>0.001790816</v>
      </c>
      <c r="D20" s="53">
        <v>0.001942447</v>
      </c>
      <c r="E20" s="53">
        <v>0.001830947</v>
      </c>
      <c r="F20" s="53">
        <v>0.001366885</v>
      </c>
      <c r="G20" s="53">
        <v>0.0007542372</v>
      </c>
    </row>
    <row r="21" spans="1:7" ht="12.75">
      <c r="A21" t="s">
        <v>29</v>
      </c>
      <c r="B21" s="53">
        <v>-147.4919</v>
      </c>
      <c r="C21" s="53">
        <v>86.66728</v>
      </c>
      <c r="D21" s="53">
        <v>65.53682</v>
      </c>
      <c r="E21" s="53">
        <v>15.94174</v>
      </c>
      <c r="F21" s="53">
        <v>-142.795</v>
      </c>
      <c r="G21" s="53">
        <v>0.03346302</v>
      </c>
    </row>
    <row r="22" spans="1:7" ht="12.75">
      <c r="A22" t="s">
        <v>30</v>
      </c>
      <c r="B22" s="53">
        <v>152.0415</v>
      </c>
      <c r="C22" s="53">
        <v>58.05707</v>
      </c>
      <c r="D22" s="53">
        <v>-36.53498</v>
      </c>
      <c r="E22" s="53">
        <v>-50.24507</v>
      </c>
      <c r="F22" s="53">
        <v>-112.3067</v>
      </c>
      <c r="G22" s="53">
        <v>0</v>
      </c>
    </row>
    <row r="23" spans="1:7" ht="12.75">
      <c r="A23" t="s">
        <v>31</v>
      </c>
      <c r="B23" s="53">
        <v>-0.572331</v>
      </c>
      <c r="C23" s="53">
        <v>-3.005232</v>
      </c>
      <c r="D23" s="53">
        <v>-2.909715</v>
      </c>
      <c r="E23" s="53">
        <v>-5.298025</v>
      </c>
      <c r="F23" s="53">
        <v>2.510887</v>
      </c>
      <c r="G23" s="53">
        <v>-2.446248</v>
      </c>
    </row>
    <row r="24" spans="1:7" ht="12.75">
      <c r="A24" t="s">
        <v>32</v>
      </c>
      <c r="B24" s="53">
        <v>-0.7772821</v>
      </c>
      <c r="C24" s="53">
        <v>3.976644</v>
      </c>
      <c r="D24" s="53">
        <v>3.284441</v>
      </c>
      <c r="E24" s="53">
        <v>0.3350704</v>
      </c>
      <c r="F24" s="53">
        <v>0.0805493</v>
      </c>
      <c r="G24" s="53">
        <v>1.725346</v>
      </c>
    </row>
    <row r="25" spans="1:7" ht="12.75">
      <c r="A25" t="s">
        <v>33</v>
      </c>
      <c r="B25" s="53">
        <v>-0.5349838</v>
      </c>
      <c r="C25" s="53">
        <v>-1.42615</v>
      </c>
      <c r="D25" s="53">
        <v>-1.068899</v>
      </c>
      <c r="E25" s="53">
        <v>-2.550511</v>
      </c>
      <c r="F25" s="53">
        <v>-3.091325</v>
      </c>
      <c r="G25" s="53">
        <v>-1.703348</v>
      </c>
    </row>
    <row r="26" spans="1:7" ht="12.75">
      <c r="A26" t="s">
        <v>34</v>
      </c>
      <c r="B26" s="53">
        <v>0.5929545</v>
      </c>
      <c r="C26" s="53">
        <v>1.126843</v>
      </c>
      <c r="D26" s="53">
        <v>0.407939</v>
      </c>
      <c r="E26" s="53">
        <v>0.4954117</v>
      </c>
      <c r="F26" s="53">
        <v>1.494338</v>
      </c>
      <c r="G26" s="53">
        <v>0.7734189</v>
      </c>
    </row>
    <row r="27" spans="1:7" ht="12.75">
      <c r="A27" t="s">
        <v>35</v>
      </c>
      <c r="B27" s="53">
        <v>0.1272227</v>
      </c>
      <c r="C27" s="53">
        <v>0.6902154</v>
      </c>
      <c r="D27" s="53">
        <v>0.5568339</v>
      </c>
      <c r="E27" s="53">
        <v>0.39071</v>
      </c>
      <c r="F27" s="53">
        <v>0.457174</v>
      </c>
      <c r="G27" s="53">
        <v>0.4733581</v>
      </c>
    </row>
    <row r="28" spans="1:7" ht="12.75">
      <c r="A28" t="s">
        <v>36</v>
      </c>
      <c r="B28" s="53">
        <v>-0.03918941</v>
      </c>
      <c r="C28" s="53">
        <v>0.3527303</v>
      </c>
      <c r="D28" s="53">
        <v>0.4347146</v>
      </c>
      <c r="E28" s="53">
        <v>0.03528821</v>
      </c>
      <c r="F28" s="53">
        <v>0.2236824</v>
      </c>
      <c r="G28" s="53">
        <v>0.2220237</v>
      </c>
    </row>
    <row r="29" spans="1:7" ht="12.75">
      <c r="A29" t="s">
        <v>37</v>
      </c>
      <c r="B29" s="53">
        <v>0.049863</v>
      </c>
      <c r="C29" s="53">
        <v>-0.09638051</v>
      </c>
      <c r="D29" s="53">
        <v>-0.03779043</v>
      </c>
      <c r="E29" s="53">
        <v>-0.1907453</v>
      </c>
      <c r="F29" s="53">
        <v>0.04587759</v>
      </c>
      <c r="G29" s="53">
        <v>-0.0648312</v>
      </c>
    </row>
    <row r="30" spans="1:7" ht="12.75">
      <c r="A30" t="s">
        <v>38</v>
      </c>
      <c r="B30" s="53">
        <v>0.1272092</v>
      </c>
      <c r="C30" s="53">
        <v>0.07815404</v>
      </c>
      <c r="D30" s="53">
        <v>0.02271957</v>
      </c>
      <c r="E30" s="53">
        <v>0.01197833</v>
      </c>
      <c r="F30" s="53">
        <v>0.2047095</v>
      </c>
      <c r="G30" s="53">
        <v>0.07289678</v>
      </c>
    </row>
    <row r="31" spans="1:7" ht="12.75">
      <c r="A31" t="s">
        <v>39</v>
      </c>
      <c r="B31" s="53">
        <v>-0.008619174</v>
      </c>
      <c r="C31" s="53">
        <v>0.02418247</v>
      </c>
      <c r="D31" s="53">
        <v>0.02758651</v>
      </c>
      <c r="E31" s="53">
        <v>0.02611182</v>
      </c>
      <c r="F31" s="53">
        <v>0.03019845</v>
      </c>
      <c r="G31" s="53">
        <v>0.02150907</v>
      </c>
    </row>
    <row r="32" spans="1:7" ht="12.75">
      <c r="A32" t="s">
        <v>40</v>
      </c>
      <c r="B32" s="53">
        <v>0.03276978</v>
      </c>
      <c r="C32" s="53">
        <v>0.05052733</v>
      </c>
      <c r="D32" s="53">
        <v>0.07353078</v>
      </c>
      <c r="E32" s="53">
        <v>0.0339218</v>
      </c>
      <c r="F32" s="53">
        <v>0.04591022</v>
      </c>
      <c r="G32" s="53">
        <v>0.04887778</v>
      </c>
    </row>
    <row r="33" spans="1:7" ht="12.75">
      <c r="A33" t="s">
        <v>41</v>
      </c>
      <c r="B33" s="53">
        <v>0.1618996</v>
      </c>
      <c r="C33" s="53">
        <v>0.1069892</v>
      </c>
      <c r="D33" s="53">
        <v>0.1156123</v>
      </c>
      <c r="E33" s="53">
        <v>0.1296384</v>
      </c>
      <c r="F33" s="53">
        <v>0.1221329</v>
      </c>
      <c r="G33" s="53">
        <v>0.1244928</v>
      </c>
    </row>
    <row r="34" spans="1:7" ht="12.75">
      <c r="A34" t="s">
        <v>42</v>
      </c>
      <c r="B34" s="53">
        <v>-0.01111943</v>
      </c>
      <c r="C34" s="53">
        <v>-0.01130226</v>
      </c>
      <c r="D34" s="53">
        <v>0.004356691</v>
      </c>
      <c r="E34" s="53">
        <v>0.001541901</v>
      </c>
      <c r="F34" s="53">
        <v>-0.03095597</v>
      </c>
      <c r="G34" s="53">
        <v>-0.007014037</v>
      </c>
    </row>
    <row r="35" spans="1:7" ht="12.75">
      <c r="A35" t="s">
        <v>43</v>
      </c>
      <c r="B35" s="53">
        <v>-0.01032345</v>
      </c>
      <c r="C35" s="53">
        <v>-0.01315744</v>
      </c>
      <c r="D35" s="53">
        <v>-0.005480985</v>
      </c>
      <c r="E35" s="53">
        <v>-0.01332787</v>
      </c>
      <c r="F35" s="53">
        <v>0.003623624</v>
      </c>
      <c r="G35" s="53">
        <v>-0.008705803</v>
      </c>
    </row>
    <row r="36" spans="1:6" ht="12.75">
      <c r="A36" t="s">
        <v>44</v>
      </c>
      <c r="B36" s="53">
        <v>21.12732</v>
      </c>
      <c r="C36" s="53">
        <v>21.12732</v>
      </c>
      <c r="D36" s="53">
        <v>21.13953</v>
      </c>
      <c r="E36" s="53">
        <v>21.14258</v>
      </c>
      <c r="F36" s="53">
        <v>21.15479</v>
      </c>
    </row>
    <row r="37" spans="1:6" ht="12.75">
      <c r="A37" t="s">
        <v>45</v>
      </c>
      <c r="B37" s="53">
        <v>0.2192179</v>
      </c>
      <c r="C37" s="53">
        <v>0.1897176</v>
      </c>
      <c r="D37" s="53">
        <v>0.1825968</v>
      </c>
      <c r="E37" s="53">
        <v>0.1795451</v>
      </c>
      <c r="F37" s="53">
        <v>0.1759847</v>
      </c>
    </row>
    <row r="38" spans="1:7" ht="12.75">
      <c r="A38" t="s">
        <v>54</v>
      </c>
      <c r="B38" s="53">
        <v>0.0001085278</v>
      </c>
      <c r="C38" s="53">
        <v>-0.0001061306</v>
      </c>
      <c r="D38" s="53">
        <v>-2.009803E-05</v>
      </c>
      <c r="E38" s="53">
        <v>-7.415641E-05</v>
      </c>
      <c r="F38" s="53">
        <v>0.000244547</v>
      </c>
      <c r="G38" s="53">
        <v>0.0002688779</v>
      </c>
    </row>
    <row r="39" spans="1:7" ht="12.75">
      <c r="A39" t="s">
        <v>55</v>
      </c>
      <c r="B39" s="53">
        <v>0.0002490862</v>
      </c>
      <c r="C39" s="53">
        <v>-0.0001467182</v>
      </c>
      <c r="D39" s="53">
        <v>-0.000111486</v>
      </c>
      <c r="E39" s="53">
        <v>-2.747356E-05</v>
      </c>
      <c r="F39" s="53">
        <v>0.0002454979</v>
      </c>
      <c r="G39" s="53">
        <v>0.001177246</v>
      </c>
    </row>
    <row r="40" spans="2:5" ht="12.75">
      <c r="B40" t="s">
        <v>46</v>
      </c>
      <c r="C40">
        <v>-0.003753</v>
      </c>
      <c r="D40" t="s">
        <v>47</v>
      </c>
      <c r="E40">
        <v>3.117224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0.00010852781529117134</v>
      </c>
      <c r="C50">
        <f>-0.017/(C7*C7+C22*C22)*(C21*C22+C6*C7)</f>
        <v>-0.00010613059295550756</v>
      </c>
      <c r="D50">
        <f>-0.017/(D7*D7+D22*D22)*(D21*D22+D6*D7)</f>
        <v>-2.0098035041117072E-05</v>
      </c>
      <c r="E50">
        <f>-0.017/(E7*E7+E22*E22)*(E21*E22+E6*E7)</f>
        <v>-7.415641291844939E-05</v>
      </c>
      <c r="F50">
        <f>-0.017/(F7*F7+F22*F22)*(F21*F22+F6*F7)</f>
        <v>0.0002445469938008187</v>
      </c>
      <c r="G50">
        <f>(B50*B$4+C50*C$4+D50*D$4+E50*E$4+F50*F$4)/SUM(B$4:F$4)</f>
        <v>1.1577993787445378E-07</v>
      </c>
    </row>
    <row r="51" spans="1:7" ht="12.75">
      <c r="A51" t="s">
        <v>58</v>
      </c>
      <c r="B51">
        <f>-0.017/(B7*B7+B22*B22)*(B21*B7-B6*B22)</f>
        <v>0.0002490861568171407</v>
      </c>
      <c r="C51">
        <f>-0.017/(C7*C7+C22*C22)*(C21*C7-C6*C22)</f>
        <v>-0.0001467182128735641</v>
      </c>
      <c r="D51">
        <f>-0.017/(D7*D7+D22*D22)*(D21*D7-D6*D22)</f>
        <v>-0.00011148602213082667</v>
      </c>
      <c r="E51">
        <f>-0.017/(E7*E7+E22*E22)*(E21*E7-E6*E22)</f>
        <v>-2.7473557415803642E-05</v>
      </c>
      <c r="F51">
        <f>-0.017/(F7*F7+F22*F22)*(F21*F7-F6*F22)</f>
        <v>0.000245497926586869</v>
      </c>
      <c r="G51">
        <f>(B51*B$4+C51*C$4+D51*D$4+E51*E$4+F51*F$4)/SUM(B$4:F$4)</f>
        <v>1.192604505923576E-07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10000.041990890311</v>
      </c>
      <c r="C62">
        <f>C7+(2/0.017)*(C8*C50-C23*C51)</f>
        <v>9999.915623623629</v>
      </c>
      <c r="D62">
        <f>D7+(2/0.017)*(D8*D50-D23*D51)</f>
        <v>9999.961815776238</v>
      </c>
      <c r="E62">
        <f>E7+(2/0.017)*(E8*E50-E23*E51)</f>
        <v>9999.942395999002</v>
      </c>
      <c r="F62">
        <f>F7+(2/0.017)*(F8*F50-F23*F51)</f>
        <v>10000.063775390223</v>
      </c>
    </row>
    <row r="63" spans="1:6" ht="12.75">
      <c r="A63" t="s">
        <v>66</v>
      </c>
      <c r="B63">
        <f>B8+(3/0.017)*(B9*B50-B24*B51)</f>
        <v>2.0026881197465167</v>
      </c>
      <c r="C63">
        <f>C8+(3/0.017)*(C9*C50-C24*C51)</f>
        <v>2.7017704453840716</v>
      </c>
      <c r="D63">
        <f>D8+(3/0.017)*(D9*D50-D24*D51)</f>
        <v>0.07157023666823219</v>
      </c>
      <c r="E63">
        <f>E8+(3/0.017)*(E9*E50-E24*E51)</f>
        <v>4.642731652090686</v>
      </c>
      <c r="F63">
        <f>F8+(3/0.017)*(F9*F50-F24*F51)</f>
        <v>4.702326439653608</v>
      </c>
    </row>
    <row r="64" spans="1:6" ht="12.75">
      <c r="A64" t="s">
        <v>67</v>
      </c>
      <c r="B64">
        <f>B9+(4/0.017)*(B10*B50-B25*B51)</f>
        <v>-0.32265191449382175</v>
      </c>
      <c r="C64">
        <f>C9+(4/0.017)*(C10*C50-C25*C51)</f>
        <v>0.1925357802037832</v>
      </c>
      <c r="D64">
        <f>D9+(4/0.017)*(D10*D50-D25*D51)</f>
        <v>0.4402754412959168</v>
      </c>
      <c r="E64">
        <f>E9+(4/0.017)*(E10*E50-E25*E51)</f>
        <v>-0.0865579758277636</v>
      </c>
      <c r="F64">
        <f>F9+(4/0.017)*(F10*F50-F25*F51)</f>
        <v>-0.6956701321100717</v>
      </c>
    </row>
    <row r="65" spans="1:6" ht="12.75">
      <c r="A65" t="s">
        <v>68</v>
      </c>
      <c r="B65">
        <f>B10+(5/0.017)*(B11*B50-B26*B51)</f>
        <v>-0.21343924442284656</v>
      </c>
      <c r="C65">
        <f>C10+(5/0.017)*(C11*C50-C26*C51)</f>
        <v>-0.3040830022621318</v>
      </c>
      <c r="D65">
        <f>D10+(5/0.017)*(D11*D50-D26*D51)</f>
        <v>0.7321847192503149</v>
      </c>
      <c r="E65">
        <f>E10+(5/0.017)*(E11*E50-E26*E51)</f>
        <v>-1.264221104837369</v>
      </c>
      <c r="F65">
        <f>F10+(5/0.017)*(F11*F50-F26*F51)</f>
        <v>-1.6544328092142084</v>
      </c>
    </row>
    <row r="66" spans="1:6" ht="12.75">
      <c r="A66" t="s">
        <v>69</v>
      </c>
      <c r="B66">
        <f>B11+(6/0.017)*(B12*B50-B27*B51)</f>
        <v>1.9527911917441558</v>
      </c>
      <c r="C66">
        <f>C11+(6/0.017)*(C12*C50-C27*C51)</f>
        <v>0.47874860173512285</v>
      </c>
      <c r="D66">
        <f>D11+(6/0.017)*(D12*D50-D27*D51)</f>
        <v>1.1368079204909358</v>
      </c>
      <c r="E66">
        <f>E11+(6/0.017)*(E12*E50-E27*E51)</f>
        <v>0.08374464386016538</v>
      </c>
      <c r="F66">
        <f>F11+(6/0.017)*(F12*F50-F27*F51)</f>
        <v>13.043352513618435</v>
      </c>
    </row>
    <row r="67" spans="1:6" ht="12.75">
      <c r="A67" t="s">
        <v>70</v>
      </c>
      <c r="B67">
        <f>B12+(7/0.017)*(B13*B50-B28*B51)</f>
        <v>0.4439152040567619</v>
      </c>
      <c r="C67">
        <f>C12+(7/0.017)*(C13*C50-C28*C51)</f>
        <v>0.1069375519157115</v>
      </c>
      <c r="D67">
        <f>D12+(7/0.017)*(D13*D50-D28*D51)</f>
        <v>0.1225073139413978</v>
      </c>
      <c r="E67">
        <f>E12+(7/0.017)*(E13*E50-E28*E51)</f>
        <v>0.16534611017567155</v>
      </c>
      <c r="F67">
        <f>F12+(7/0.017)*(F13*F50-F28*F51)</f>
        <v>-0.16586625928701476</v>
      </c>
    </row>
    <row r="68" spans="1:6" ht="12.75">
      <c r="A68" t="s">
        <v>71</v>
      </c>
      <c r="B68">
        <f>B13+(8/0.017)*(B14*B50-B29*B51)</f>
        <v>-0.13956170235699644</v>
      </c>
      <c r="C68">
        <f>C13+(8/0.017)*(C14*C50-C29*C51)</f>
        <v>-0.035961008269219503</v>
      </c>
      <c r="D68">
        <f>D13+(8/0.017)*(D14*D50-D29*D51)</f>
        <v>0.09921977053221638</v>
      </c>
      <c r="E68">
        <f>E13+(8/0.017)*(E14*E50-E29*E51)</f>
        <v>0.0099033236855688</v>
      </c>
      <c r="F68">
        <f>F13+(8/0.017)*(F14*F50-F29*F51)</f>
        <v>-0.039686613856887494</v>
      </c>
    </row>
    <row r="69" spans="1:6" ht="12.75">
      <c r="A69" t="s">
        <v>72</v>
      </c>
      <c r="B69">
        <f>B14+(9/0.017)*(B15*B50-B30*B51)</f>
        <v>-0.04612695460121238</v>
      </c>
      <c r="C69">
        <f>C14+(9/0.017)*(C15*C50-C30*C51)</f>
        <v>-0.038224369361925845</v>
      </c>
      <c r="D69">
        <f>D14+(9/0.017)*(D15*D50-D30*D51)</f>
        <v>0.008658727119687772</v>
      </c>
      <c r="E69">
        <f>E14+(9/0.017)*(E15*E50-E30*E51)</f>
        <v>-0.018775690631348735</v>
      </c>
      <c r="F69">
        <f>F14+(9/0.017)*(F15*F50-F30*F51)</f>
        <v>-0.0571955842107297</v>
      </c>
    </row>
    <row r="70" spans="1:6" ht="12.75">
      <c r="A70" t="s">
        <v>73</v>
      </c>
      <c r="B70">
        <f>B15+(10/0.017)*(B16*B50-B31*B51)</f>
        <v>-0.3223083247644108</v>
      </c>
      <c r="C70">
        <f>C15+(10/0.017)*(C16*C50-C31*C51)</f>
        <v>-0.19152331442078882</v>
      </c>
      <c r="D70">
        <f>D15+(10/0.017)*(D16*D50-D31*D51)</f>
        <v>-0.10791163715619838</v>
      </c>
      <c r="E70">
        <f>E15+(10/0.017)*(E16*E50-E31*E51)</f>
        <v>-0.20245440905010995</v>
      </c>
      <c r="F70">
        <f>F15+(10/0.017)*(F16*F50-F31*F51)</f>
        <v>-0.4014296396201723</v>
      </c>
    </row>
    <row r="71" spans="1:6" ht="12.75">
      <c r="A71" t="s">
        <v>74</v>
      </c>
      <c r="B71">
        <f>B16+(11/0.017)*(B17*B50-B32*B51)</f>
        <v>0.013225476528050343</v>
      </c>
      <c r="C71">
        <f>C16+(11/0.017)*(C17*C50-C32*C51)</f>
        <v>-0.0004844147633204874</v>
      </c>
      <c r="D71">
        <f>D16+(11/0.017)*(D17*D50-D32*D51)</f>
        <v>0.02525383712833722</v>
      </c>
      <c r="E71">
        <f>E16+(11/0.017)*(E17*E50-E32*E51)</f>
        <v>-0.012818467889687277</v>
      </c>
      <c r="F71">
        <f>F16+(11/0.017)*(F17*F50-F32*F51)</f>
        <v>-0.030830586083891</v>
      </c>
    </row>
    <row r="72" spans="1:6" ht="12.75">
      <c r="A72" t="s">
        <v>75</v>
      </c>
      <c r="B72">
        <f>B17+(12/0.017)*(B18*B50-B33*B51)</f>
        <v>-0.07250260079821326</v>
      </c>
      <c r="C72">
        <f>C17+(12/0.017)*(C18*C50-C33*C51)</f>
        <v>-0.029453938744186087</v>
      </c>
      <c r="D72">
        <f>D17+(12/0.017)*(D18*D50-D33*D51)</f>
        <v>-0.053514707171148625</v>
      </c>
      <c r="E72">
        <f>E17+(12/0.017)*(E18*E50-E33*E51)</f>
        <v>-0.03398872341646856</v>
      </c>
      <c r="F72">
        <f>F17+(12/0.017)*(F18*F50-F33*F51)</f>
        <v>-0.06770200313701658</v>
      </c>
    </row>
    <row r="73" spans="1:6" ht="12.75">
      <c r="A73" t="s">
        <v>76</v>
      </c>
      <c r="B73">
        <f>B18+(13/0.017)*(B19*B50-B34*B51)</f>
        <v>0.008749323474153676</v>
      </c>
      <c r="C73">
        <f>C18+(13/0.017)*(C19*C50-C34*C51)</f>
        <v>0.015770529863362484</v>
      </c>
      <c r="D73">
        <f>D18+(13/0.017)*(D19*D50-D34*D51)</f>
        <v>0.02042876947054126</v>
      </c>
      <c r="E73">
        <f>E18+(13/0.017)*(E19*E50-E34*E51)</f>
        <v>0.03591935920982082</v>
      </c>
      <c r="F73">
        <f>F18+(13/0.017)*(F19*F50-F34*F51)</f>
        <v>-0.008282296396314304</v>
      </c>
    </row>
    <row r="74" spans="1:6" ht="12.75">
      <c r="A74" t="s">
        <v>77</v>
      </c>
      <c r="B74">
        <f>B19+(14/0.017)*(B20*B50-B35*B51)</f>
        <v>-0.20167480311346953</v>
      </c>
      <c r="C74">
        <f>C19+(14/0.017)*(C20*C50-C35*C51)</f>
        <v>-0.18617839119143734</v>
      </c>
      <c r="D74">
        <f>D19+(14/0.017)*(D20*D50-D35*D51)</f>
        <v>-0.19672037036237197</v>
      </c>
      <c r="E74">
        <f>E19+(14/0.017)*(E20*E50-E35*E51)</f>
        <v>-0.18756886273459697</v>
      </c>
      <c r="F74">
        <f>F19+(14/0.017)*(F20*F50-F35*F51)</f>
        <v>-0.14434912610914857</v>
      </c>
    </row>
    <row r="75" spans="1:6" ht="12.75">
      <c r="A75" t="s">
        <v>78</v>
      </c>
      <c r="B75" s="53">
        <f>B20</f>
        <v>-0.005276035</v>
      </c>
      <c r="C75" s="53">
        <f>C20</f>
        <v>0.001790816</v>
      </c>
      <c r="D75" s="53">
        <f>D20</f>
        <v>0.001942447</v>
      </c>
      <c r="E75" s="53">
        <f>E20</f>
        <v>0.001830947</v>
      </c>
      <c r="F75" s="53">
        <f>F20</f>
        <v>0.001366885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152.09207390057153</v>
      </c>
      <c r="C82">
        <f>C22+(2/0.017)*(C8*C51+C23*C50)</f>
        <v>58.04965979805399</v>
      </c>
      <c r="D82">
        <f>D22+(2/0.017)*(D8*D51+D23*D50)</f>
        <v>-36.528213181609566</v>
      </c>
      <c r="E82">
        <f>E22+(2/0.017)*(E8*E51+E23*E50)</f>
        <v>-50.21384553611469</v>
      </c>
      <c r="F82">
        <f>F22+(2/0.017)*(F8*F51+F23*F50)</f>
        <v>-112.09763609969309</v>
      </c>
    </row>
    <row r="83" spans="1:6" ht="12.75">
      <c r="A83" t="s">
        <v>81</v>
      </c>
      <c r="B83">
        <f>B23+(3/0.017)*(B9*B51+B24*B50)</f>
        <v>-0.6025177524729899</v>
      </c>
      <c r="C83">
        <f>C23+(3/0.017)*(C9*C51+C24*C50)</f>
        <v>-3.085750993158339</v>
      </c>
      <c r="D83">
        <f>D23+(3/0.017)*(D9*D51+D24*D50)</f>
        <v>-2.9306450834321986</v>
      </c>
      <c r="E83">
        <f>E23+(3/0.017)*(E9*E51+E24*E50)</f>
        <v>-5.301963022207713</v>
      </c>
      <c r="F83">
        <f>F23+(3/0.017)*(F9*F51+F24*F50)</f>
        <v>2.4826915440727446</v>
      </c>
    </row>
    <row r="84" spans="1:6" ht="12.75">
      <c r="A84" t="s">
        <v>82</v>
      </c>
      <c r="B84">
        <f>B24+(4/0.017)*(B10*B51+B25*B50)</f>
        <v>-0.8045490305669909</v>
      </c>
      <c r="C84">
        <f>C24+(4/0.017)*(C10*C51+C25*C50)</f>
        <v>4.0239530939786</v>
      </c>
      <c r="D84">
        <f>D24+(4/0.017)*(D10*D51+D25*D50)</f>
        <v>3.2704669914110696</v>
      </c>
      <c r="E84">
        <f>E24+(4/0.017)*(E10*E51+E25*E50)</f>
        <v>0.38775954714132166</v>
      </c>
      <c r="F84">
        <f>F24+(4/0.017)*(F10*F51+F25*F50)</f>
        <v>-0.2410674708541366</v>
      </c>
    </row>
    <row r="85" spans="1:6" ht="12.75">
      <c r="A85" t="s">
        <v>83</v>
      </c>
      <c r="B85">
        <f>B25+(5/0.017)*(B11*B51+B26*B50)</f>
        <v>-0.3734257420626334</v>
      </c>
      <c r="C85">
        <f>C25+(5/0.017)*(C11*C51+C26*C50)</f>
        <v>-1.4805772459980884</v>
      </c>
      <c r="D85">
        <f>D25+(5/0.017)*(D11*D51+D26*D50)</f>
        <v>-1.1078919513742573</v>
      </c>
      <c r="E85">
        <f>E25+(5/0.017)*(E11*E51+E26*E50)</f>
        <v>-2.5619973209179903</v>
      </c>
      <c r="F85">
        <f>F25+(5/0.017)*(F11*F51+F26*F50)</f>
        <v>-2.038315097277458</v>
      </c>
    </row>
    <row r="86" spans="1:6" ht="12.75">
      <c r="A86" t="s">
        <v>84</v>
      </c>
      <c r="B86">
        <f>B26+(6/0.017)*(B12*B51+B27*B50)</f>
        <v>0.6370232620716283</v>
      </c>
      <c r="C86">
        <f>C26+(6/0.017)*(C12*C51+C27*C50)</f>
        <v>1.0966275069987206</v>
      </c>
      <c r="D86">
        <f>D26+(6/0.017)*(D12*D51+D27*D50)</f>
        <v>0.3999209779921744</v>
      </c>
      <c r="E86">
        <f>E26+(6/0.017)*(E12*E51+E27*E50)</f>
        <v>0.48358290523860675</v>
      </c>
      <c r="F86">
        <f>F26+(6/0.017)*(F12*F51+F27*F50)</f>
        <v>1.521705133469819</v>
      </c>
    </row>
    <row r="87" spans="1:6" ht="12.75">
      <c r="A87" t="s">
        <v>85</v>
      </c>
      <c r="B87">
        <f>B27+(7/0.017)*(B13*B51+B28*B50)</f>
        <v>0.11181269688725547</v>
      </c>
      <c r="C87">
        <f>C27+(7/0.017)*(C13*C51+C28*C50)</f>
        <v>0.6767378567460401</v>
      </c>
      <c r="D87">
        <f>D27+(7/0.017)*(D13*D51+D28*D50)</f>
        <v>0.5485878791003611</v>
      </c>
      <c r="E87">
        <f>E27+(7/0.017)*(E13*E51+E28*E50)</f>
        <v>0.38950317950339114</v>
      </c>
      <c r="F87">
        <f>F27+(7/0.017)*(F13*F51+F28*F50)</f>
        <v>0.47598310258103615</v>
      </c>
    </row>
    <row r="88" spans="1:6" ht="12.75">
      <c r="A88" t="s">
        <v>86</v>
      </c>
      <c r="B88">
        <f>B28+(8/0.017)*(B14*B51+B29*B50)</f>
        <v>-0.03789483192284927</v>
      </c>
      <c r="C88">
        <f>C28+(8/0.017)*(C14*C51+C29*C50)</f>
        <v>0.3613552367083015</v>
      </c>
      <c r="D88">
        <f>D28+(8/0.017)*(D14*D51+D29*D50)</f>
        <v>0.4347492208585872</v>
      </c>
      <c r="E88">
        <f>E28+(8/0.017)*(E14*E51+E29*E50)</f>
        <v>0.04229298201212375</v>
      </c>
      <c r="F88">
        <f>F28+(8/0.017)*(F14*F51+F29*F50)</f>
        <v>0.23133298229433258</v>
      </c>
    </row>
    <row r="89" spans="1:6" ht="12.75">
      <c r="A89" t="s">
        <v>87</v>
      </c>
      <c r="B89">
        <f>B29+(9/0.017)*(B15*B51+B30*B50)</f>
        <v>0.014319960386499839</v>
      </c>
      <c r="C89">
        <f>C29+(9/0.017)*(C15*C51+C30*C50)</f>
        <v>-0.0856941179571234</v>
      </c>
      <c r="D89">
        <f>D29+(9/0.017)*(D15*D51+D30*D50)</f>
        <v>-0.031569583657292816</v>
      </c>
      <c r="E89">
        <f>E29+(9/0.017)*(E15*E51+E30*E50)</f>
        <v>-0.1882551724506672</v>
      </c>
      <c r="F89">
        <f>F29+(9/0.017)*(F15*F51+F30*F50)</f>
        <v>0.021069554397466706</v>
      </c>
    </row>
    <row r="90" spans="1:6" ht="12.75">
      <c r="A90" t="s">
        <v>88</v>
      </c>
      <c r="B90">
        <f>B30+(10/0.017)*(B16*B51+B31*B50)</f>
        <v>0.12984226809160498</v>
      </c>
      <c r="C90">
        <f>C30+(10/0.017)*(C16*C51+C31*C50)</f>
        <v>0.07733945029984873</v>
      </c>
      <c r="D90">
        <f>D30+(10/0.017)*(D16*D51+D31*D50)</f>
        <v>0.021138338075794204</v>
      </c>
      <c r="E90">
        <f>E30+(10/0.017)*(E16*E51+E31*E50)</f>
        <v>0.01108347951969396</v>
      </c>
      <c r="F90">
        <f>F30+(10/0.017)*(F16*F51+F31*F50)</f>
        <v>0.2067684660877149</v>
      </c>
    </row>
    <row r="91" spans="1:6" ht="12.75">
      <c r="A91" t="s">
        <v>89</v>
      </c>
      <c r="B91">
        <f>B31+(11/0.017)*(B17*B51+B32*B50)</f>
        <v>-0.013705691665801576</v>
      </c>
      <c r="C91">
        <f>C31+(11/0.017)*(C17*C51+C32*C50)</f>
        <v>0.024546037710646014</v>
      </c>
      <c r="D91">
        <f>D31+(11/0.017)*(D17*D51+D32*D50)</f>
        <v>0.03112960244949949</v>
      </c>
      <c r="E91">
        <f>E31+(11/0.017)*(E17*E51+E32*E50)</f>
        <v>0.025109523518247003</v>
      </c>
      <c r="F91">
        <f>F31+(11/0.017)*(F17*F51+F32*F50)</f>
        <v>0.029719192723363732</v>
      </c>
    </row>
    <row r="92" spans="1:6" ht="12.75">
      <c r="A92" t="s">
        <v>90</v>
      </c>
      <c r="B92">
        <f>B32+(12/0.017)*(B18*B51+B33*B50)</f>
        <v>0.04930539510095185</v>
      </c>
      <c r="C92">
        <f>C32+(12/0.017)*(C18*C51+C33*C50)</f>
        <v>0.04229774204209405</v>
      </c>
      <c r="D92">
        <f>D32+(12/0.017)*(D18*D51+D33*D50)</f>
        <v>0.07054945575282266</v>
      </c>
      <c r="E92">
        <f>E32+(12/0.017)*(E18*E51+E33*E50)</f>
        <v>0.026645649858989533</v>
      </c>
      <c r="F92">
        <f>F32+(12/0.017)*(F18*F51+F33*F50)</f>
        <v>0.06921370631778721</v>
      </c>
    </row>
    <row r="93" spans="1:6" ht="12.75">
      <c r="A93" t="s">
        <v>91</v>
      </c>
      <c r="B93">
        <f>B33+(13/0.017)*(B19*B51+B34*B50)</f>
        <v>0.12224869074422302</v>
      </c>
      <c r="C93">
        <f>C33+(13/0.017)*(C19*C51+C34*C50)</f>
        <v>0.1285990722136897</v>
      </c>
      <c r="D93">
        <f>D33+(13/0.017)*(D19*D51+D34*D50)</f>
        <v>0.13227090095315375</v>
      </c>
      <c r="E93">
        <f>E33+(13/0.017)*(E19*E51+E34*E50)</f>
        <v>0.13348294775647498</v>
      </c>
      <c r="F93">
        <f>F33+(13/0.017)*(F19*F51+F34*F50)</f>
        <v>0.08933059038617472</v>
      </c>
    </row>
    <row r="94" spans="1:6" ht="12.75">
      <c r="A94" t="s">
        <v>92</v>
      </c>
      <c r="B94">
        <f>B34+(14/0.017)*(B20*B51+B35*B50)</f>
        <v>-0.013124368975653241</v>
      </c>
      <c r="C94">
        <f>C34+(14/0.017)*(C20*C51+C35*C50)</f>
        <v>-0.010368656341047305</v>
      </c>
      <c r="D94">
        <f>D34+(14/0.017)*(D20*D51+D35*D50)</f>
        <v>0.004269068573590489</v>
      </c>
      <c r="E94">
        <f>E34+(14/0.017)*(E20*E51+E35*E50)</f>
        <v>0.0023144081558347466</v>
      </c>
      <c r="F94">
        <f>F34+(14/0.017)*(F20*F51+F35*F50)</f>
        <v>-0.02994985276179643</v>
      </c>
    </row>
    <row r="95" spans="1:6" ht="12.75">
      <c r="A95" t="s">
        <v>93</v>
      </c>
      <c r="B95" s="53">
        <f>B35</f>
        <v>-0.01032345</v>
      </c>
      <c r="C95" s="53">
        <f>C35</f>
        <v>-0.01315744</v>
      </c>
      <c r="D95" s="53">
        <f>D35</f>
        <v>-0.005480985</v>
      </c>
      <c r="E95" s="53">
        <f>E35</f>
        <v>-0.01332787</v>
      </c>
      <c r="F95" s="53">
        <f>F35</f>
        <v>0.003623624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2.0026797103161122</v>
      </c>
      <c r="C103">
        <f>C63*10000/C62</f>
        <v>2.7017932421364192</v>
      </c>
      <c r="D103">
        <f>D63*10000/D62</f>
        <v>0.07157050995466888</v>
      </c>
      <c r="E103">
        <f>E63*10000/E62</f>
        <v>4.642758396236616</v>
      </c>
      <c r="F103">
        <f>F63*10000/F62</f>
        <v>4.7022964505745</v>
      </c>
      <c r="G103">
        <f>AVERAGE(C103:E103)</f>
        <v>2.4720407161092344</v>
      </c>
      <c r="H103">
        <f>STDEV(C103:E103)</f>
        <v>2.2942382919685147</v>
      </c>
      <c r="I103">
        <f>(B103*B4+C103*C4+D103*D4+E103*E4+F103*F4)/SUM(B4:F4)</f>
        <v>2.701456089539292</v>
      </c>
      <c r="K103">
        <f>(LN(H103)+LN(H123))/2-LN(K114*K115^3)</f>
        <v>-3.322047259090823</v>
      </c>
    </row>
    <row r="104" spans="1:11" ht="12.75">
      <c r="A104" t="s">
        <v>67</v>
      </c>
      <c r="B104">
        <f>B64*10000/B62</f>
        <v>-0.3226505596553958</v>
      </c>
      <c r="C104">
        <f>C64*10000/C62</f>
        <v>0.1925374047646362</v>
      </c>
      <c r="D104">
        <f>D64*10000/D62</f>
        <v>0.44027712245993295</v>
      </c>
      <c r="E104">
        <f>E64*10000/E62</f>
        <v>-0.0865584744392084</v>
      </c>
      <c r="F104">
        <f>F64*10000/F62</f>
        <v>-0.6956656954749524</v>
      </c>
      <c r="G104">
        <f>AVERAGE(C104:E104)</f>
        <v>0.18208535092845357</v>
      </c>
      <c r="H104">
        <f>STDEV(C104:E104)</f>
        <v>0.2635732737059365</v>
      </c>
      <c r="I104">
        <f>(B104*B4+C104*C4+D104*D4+E104*E4+F104*F4)/SUM(B4:F4)</f>
        <v>-0.008119633988031158</v>
      </c>
      <c r="K104">
        <f>(LN(H104)+LN(H124))/2-LN(K114*K115^4)</f>
        <v>-3.6279954310196048</v>
      </c>
    </row>
    <row r="105" spans="1:11" ht="12.75">
      <c r="A105" t="s">
        <v>68</v>
      </c>
      <c r="B105">
        <f>B65*10000/B62</f>
        <v>-0.2134383481762199</v>
      </c>
      <c r="C105">
        <f>C65*10000/C62</f>
        <v>-0.30408556802596554</v>
      </c>
      <c r="D105">
        <f>D65*10000/D62</f>
        <v>0.7321875150515059</v>
      </c>
      <c r="E105">
        <f>E65*10000/E62</f>
        <v>-1.2642283872986975</v>
      </c>
      <c r="F105">
        <f>F65*10000/F62</f>
        <v>-1.6544222580716983</v>
      </c>
      <c r="G105">
        <f>AVERAGE(C105:E105)</f>
        <v>-0.2787088134243857</v>
      </c>
      <c r="H105">
        <f>STDEV(C105:E105)</f>
        <v>0.9984498477864454</v>
      </c>
      <c r="I105">
        <f>(B105*B4+C105*C4+D105*D4+E105*E4+F105*F4)/SUM(B4:F4)</f>
        <v>-0.45268798155809387</v>
      </c>
      <c r="K105">
        <f>(LN(H105)+LN(H125))/2-LN(K114*K115^5)</f>
        <v>-2.8370235881356467</v>
      </c>
    </row>
    <row r="106" spans="1:11" ht="12.75">
      <c r="A106" t="s">
        <v>69</v>
      </c>
      <c r="B106">
        <f>B66*10000/B62</f>
        <v>1.9527829918345145</v>
      </c>
      <c r="C106">
        <f>C66*10000/C62</f>
        <v>0.4787526412764278</v>
      </c>
      <c r="D106">
        <f>D66*10000/D62</f>
        <v>1.136812261320312</v>
      </c>
      <c r="E106">
        <f>E66*10000/E62</f>
        <v>0.08374512626559907</v>
      </c>
      <c r="F106">
        <f>F66*10000/F62</f>
        <v>13.043269329659307</v>
      </c>
      <c r="G106">
        <f>AVERAGE(C106:E106)</f>
        <v>0.5664366762874463</v>
      </c>
      <c r="H106">
        <f>STDEV(C106:E106)</f>
        <v>0.5319811699956544</v>
      </c>
      <c r="I106">
        <f>(B106*B4+C106*C4+D106*D4+E106*E4+F106*F4)/SUM(B4:F4)</f>
        <v>2.4300116056088825</v>
      </c>
      <c r="K106">
        <f>(LN(H106)+LN(H126))/2-LN(K114*K115^6)</f>
        <v>-2.9034466225507938</v>
      </c>
    </row>
    <row r="107" spans="1:11" ht="12.75">
      <c r="A107" t="s">
        <v>70</v>
      </c>
      <c r="B107">
        <f>B67*10000/B62</f>
        <v>0.44391334002512506</v>
      </c>
      <c r="C107">
        <f>C67*10000/C62</f>
        <v>0.10693845422363771</v>
      </c>
      <c r="D107">
        <f>D67*10000/D62</f>
        <v>0.1225077817278528</v>
      </c>
      <c r="E107">
        <f>E67*10000/E62</f>
        <v>0.1653470626409077</v>
      </c>
      <c r="F107">
        <f>F67*10000/F62</f>
        <v>-0.1658652014752199</v>
      </c>
      <c r="G107">
        <f>AVERAGE(C107:E107)</f>
        <v>0.13159776619746608</v>
      </c>
      <c r="H107">
        <f>STDEV(C107:E107)</f>
        <v>0.030246689861104716</v>
      </c>
      <c r="I107">
        <f>(B107*B4+C107*C4+D107*D4+E107*E4+F107*F4)/SUM(B4:F4)</f>
        <v>0.13726132303309083</v>
      </c>
      <c r="K107">
        <f>(LN(H107)+LN(H127))/2-LN(K114*K115^7)</f>
        <v>-4.231814272413219</v>
      </c>
    </row>
    <row r="108" spans="1:9" ht="12.75">
      <c r="A108" t="s">
        <v>71</v>
      </c>
      <c r="B108">
        <f>B68*10000/B62</f>
        <v>-0.1395611163274437</v>
      </c>
      <c r="C108">
        <f>C68*10000/C62</f>
        <v>-0.035961311697736566</v>
      </c>
      <c r="D108">
        <f>D68*10000/D62</f>
        <v>0.09922014939665501</v>
      </c>
      <c r="E108">
        <f>E68*10000/E62</f>
        <v>0.009903380733004164</v>
      </c>
      <c r="F108">
        <f>F68*10000/F62</f>
        <v>-0.03968636075557312</v>
      </c>
      <c r="G108">
        <f>AVERAGE(C108:E108)</f>
        <v>0.024387406143974198</v>
      </c>
      <c r="H108">
        <f>STDEV(C108:E108)</f>
        <v>0.06874479689389479</v>
      </c>
      <c r="I108">
        <f>(B108*B4+C108*C4+D108*D4+E108*E4+F108*F4)/SUM(B4:F4)</f>
        <v>-0.007940150145186347</v>
      </c>
    </row>
    <row r="109" spans="1:9" ht="12.75">
      <c r="A109" t="s">
        <v>72</v>
      </c>
      <c r="B109">
        <f>B69*10000/B62</f>
        <v>-0.0461267609108366</v>
      </c>
      <c r="C109">
        <f>C69*10000/C62</f>
        <v>-0.03822469188802479</v>
      </c>
      <c r="D109">
        <f>D69*10000/D62</f>
        <v>0.008658760182491404</v>
      </c>
      <c r="E109">
        <f>E69*10000/E62</f>
        <v>-0.018775798787461946</v>
      </c>
      <c r="F109">
        <f>F69*10000/F62</f>
        <v>-0.057195219445985795</v>
      </c>
      <c r="G109">
        <f>AVERAGE(C109:E109)</f>
        <v>-0.016113910164331776</v>
      </c>
      <c r="H109">
        <f>STDEV(C109:E109)</f>
        <v>0.023554803284968433</v>
      </c>
      <c r="I109">
        <f>(B109*B4+C109*C4+D109*D4+E109*E4+F109*F4)/SUM(B4:F4)</f>
        <v>-0.025944487563164795</v>
      </c>
    </row>
    <row r="110" spans="1:11" ht="12.75">
      <c r="A110" t="s">
        <v>73</v>
      </c>
      <c r="B110">
        <f>B70*10000/B62</f>
        <v>-0.32230697136874265</v>
      </c>
      <c r="C110">
        <f>C70*10000/C62</f>
        <v>-0.19152493043875035</v>
      </c>
      <c r="D110">
        <f>D70*10000/D62</f>
        <v>-0.10791204920998175</v>
      </c>
      <c r="E110">
        <f>E70*10000/E62</f>
        <v>-0.20245557527522595</v>
      </c>
      <c r="F110">
        <f>F70*10000/F62</f>
        <v>-0.40142707950330814</v>
      </c>
      <c r="G110">
        <f>AVERAGE(C110:E110)</f>
        <v>-0.16729751830798603</v>
      </c>
      <c r="H110">
        <f>STDEV(C110:E110)</f>
        <v>0.051718905674112955</v>
      </c>
      <c r="I110">
        <f>(B110*B4+C110*C4+D110*D4+E110*E4+F110*F4)/SUM(B4:F4)</f>
        <v>-0.22098682230361238</v>
      </c>
      <c r="K110">
        <f>EXP(AVERAGE(K103:K107))</f>
        <v>0.03389575700098468</v>
      </c>
    </row>
    <row r="111" spans="1:9" ht="12.75">
      <c r="A111" t="s">
        <v>74</v>
      </c>
      <c r="B111">
        <f>B71*10000/B62</f>
        <v>0.013225420993330116</v>
      </c>
      <c r="C111">
        <f>C71*10000/C62</f>
        <v>-0.00048441885067121394</v>
      </c>
      <c r="D111">
        <f>D71*10000/D62</f>
        <v>0.025253933558522207</v>
      </c>
      <c r="E111">
        <f>E71*10000/E62</f>
        <v>-0.012818541729616337</v>
      </c>
      <c r="F111">
        <f>F71*10000/F62</f>
        <v>-0.030830389461879135</v>
      </c>
      <c r="G111">
        <f>AVERAGE(C111:E111)</f>
        <v>0.003983657659411552</v>
      </c>
      <c r="H111">
        <f>STDEV(C111:E111)</f>
        <v>0.019425527648340598</v>
      </c>
      <c r="I111">
        <f>(B111*B4+C111*C4+D111*D4+E111*E4+F111*F4)/SUM(B4:F4)</f>
        <v>0.0006823607684806561</v>
      </c>
    </row>
    <row r="112" spans="1:9" ht="12.75">
      <c r="A112" t="s">
        <v>75</v>
      </c>
      <c r="B112">
        <f>B72*10000/B62</f>
        <v>-0.0725022963546159</v>
      </c>
      <c r="C112">
        <f>C72*10000/C62</f>
        <v>-0.029454187267945152</v>
      </c>
      <c r="D112">
        <f>D72*10000/D62</f>
        <v>-0.053514911513684205</v>
      </c>
      <c r="E112">
        <f>E72*10000/E62</f>
        <v>-0.03398891920624215</v>
      </c>
      <c r="F112">
        <f>F72*10000/F62</f>
        <v>-0.06770157136760331</v>
      </c>
      <c r="G112">
        <f>AVERAGE(C112:E112)</f>
        <v>-0.03898600599595717</v>
      </c>
      <c r="H112">
        <f>STDEV(C112:E112)</f>
        <v>0.012785060425955452</v>
      </c>
      <c r="I112">
        <f>(B112*B4+C112*C4+D112*D4+E112*E4+F112*F4)/SUM(B4:F4)</f>
        <v>-0.04767194162461129</v>
      </c>
    </row>
    <row r="113" spans="1:9" ht="12.75">
      <c r="A113" t="s">
        <v>76</v>
      </c>
      <c r="B113">
        <f>B73*10000/B62</f>
        <v>0.008749286735119717</v>
      </c>
      <c r="C113">
        <f>C73*10000/C62</f>
        <v>0.01577066293050159</v>
      </c>
      <c r="D113">
        <f>D73*10000/D62</f>
        <v>0.020428847476509585</v>
      </c>
      <c r="E113">
        <f>E73*10000/E62</f>
        <v>0.03591956612089309</v>
      </c>
      <c r="F113">
        <f>F73*10000/F62</f>
        <v>-0.008282243575982706</v>
      </c>
      <c r="G113">
        <f>AVERAGE(C113:E113)</f>
        <v>0.02403969217596809</v>
      </c>
      <c r="H113">
        <f>STDEV(C113:E113)</f>
        <v>0.010548612445561158</v>
      </c>
      <c r="I113">
        <f>(B113*B4+C113*C4+D113*D4+E113*E4+F113*F4)/SUM(B4:F4)</f>
        <v>0.01751538309690472</v>
      </c>
    </row>
    <row r="114" spans="1:11" ht="12.75">
      <c r="A114" t="s">
        <v>77</v>
      </c>
      <c r="B114">
        <f>B74*10000/B62</f>
        <v>-0.20167395626657192</v>
      </c>
      <c r="C114">
        <f>C74*10000/C62</f>
        <v>-0.18617996211049292</v>
      </c>
      <c r="D114">
        <f>D74*10000/D62</f>
        <v>-0.1967211215267043</v>
      </c>
      <c r="E114">
        <f>E74*10000/E62</f>
        <v>-0.18756994321251658</v>
      </c>
      <c r="F114">
        <f>F74*10000/F62</f>
        <v>-0.14434820552283506</v>
      </c>
      <c r="G114">
        <f>AVERAGE(C114:E114)</f>
        <v>-0.1901570089499046</v>
      </c>
      <c r="H114">
        <f>STDEV(C114:E114)</f>
        <v>0.005727014257593376</v>
      </c>
      <c r="I114">
        <f>(B114*B4+C114*C4+D114*D4+E114*E4+F114*F4)/SUM(B4:F4)</f>
        <v>-0.18572252755185223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-0.005276012845552332</v>
      </c>
      <c r="C115">
        <f>C75*10000/C62</f>
        <v>0.0017908311103839785</v>
      </c>
      <c r="D115">
        <f>D75*10000/D62</f>
        <v>0.001942454417111411</v>
      </c>
      <c r="E115">
        <f>E75*10000/E62</f>
        <v>0.0018309575470480369</v>
      </c>
      <c r="F115">
        <f>F75*10000/F62</f>
        <v>0.0013668762826931683</v>
      </c>
      <c r="G115">
        <f>AVERAGE(C115:E115)</f>
        <v>0.0018547476915144756</v>
      </c>
      <c r="H115">
        <f>STDEV(C115:E115)</f>
        <v>7.85613455589952E-05</v>
      </c>
      <c r="I115">
        <f>(B115*B4+C115*C4+D115*D4+E115*E4+F115*F4)/SUM(B4:F4)</f>
        <v>0.000755441758443531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152.091435255094</v>
      </c>
      <c r="C122">
        <f>C82*10000/C62</f>
        <v>58.05014960418113</v>
      </c>
      <c r="D122">
        <f>D82*10000/D62</f>
        <v>-36.52835266228874</v>
      </c>
      <c r="E122">
        <f>E82*10000/E62</f>
        <v>-50.214134789621745</v>
      </c>
      <c r="F122">
        <f>F82*10000/F62</f>
        <v>-112.09692119720387</v>
      </c>
      <c r="G122">
        <f>AVERAGE(C122:E122)</f>
        <v>-9.564112615909785</v>
      </c>
      <c r="H122">
        <f>STDEV(C122:E122)</f>
        <v>58.954147434973706</v>
      </c>
      <c r="I122">
        <f>(B122*B4+C122*C4+D122*D4+E122*E4+F122*F4)/SUM(B4:F4)</f>
        <v>0.22403789502880508</v>
      </c>
    </row>
    <row r="123" spans="1:9" ht="12.75">
      <c r="A123" t="s">
        <v>81</v>
      </c>
      <c r="B123">
        <f>B83*10000/B62</f>
        <v>-0.6025152224579282</v>
      </c>
      <c r="C123">
        <f>C83*10000/C62</f>
        <v>-3.0857770298267457</v>
      </c>
      <c r="D123">
        <f>D83*10000/D62</f>
        <v>-2.930656273915692</v>
      </c>
      <c r="E123">
        <f>E83*10000/E62</f>
        <v>-5.301993563811966</v>
      </c>
      <c r="F123">
        <f>F83*10000/F62</f>
        <v>2.48267571071152</v>
      </c>
      <c r="G123">
        <f>AVERAGE(C123:E123)</f>
        <v>-3.772808955851468</v>
      </c>
      <c r="H123">
        <f>STDEV(C123:E123)</f>
        <v>1.326581993751642</v>
      </c>
      <c r="I123">
        <f>(B123*B4+C123*C4+D123*D4+E123*E4+F123*F4)/SUM(B4:F4)</f>
        <v>-2.479523285098349</v>
      </c>
    </row>
    <row r="124" spans="1:9" ht="12.75">
      <c r="A124" t="s">
        <v>82</v>
      </c>
      <c r="B124">
        <f>B84*10000/B62</f>
        <v>-0.8045456522081676</v>
      </c>
      <c r="C124">
        <f>C84*10000/C62</f>
        <v>4.023987046923158</v>
      </c>
      <c r="D124">
        <f>D84*10000/D62</f>
        <v>3.270479479483095</v>
      </c>
      <c r="E124">
        <f>E84*10000/E62</f>
        <v>0.38776178080432255</v>
      </c>
      <c r="F124">
        <f>F84*10000/F62</f>
        <v>-0.24106593344673907</v>
      </c>
      <c r="G124">
        <f>AVERAGE(C124:E124)</f>
        <v>2.560742769070192</v>
      </c>
      <c r="H124">
        <f>STDEV(C124:E124)</f>
        <v>1.919199884084783</v>
      </c>
      <c r="I124">
        <f>(B124*B4+C124*C4+D124*D4+E124*E4+F124*F4)/SUM(B4:F4)</f>
        <v>1.6991847980852888</v>
      </c>
    </row>
    <row r="125" spans="1:9" ht="12.75">
      <c r="A125" t="s">
        <v>83</v>
      </c>
      <c r="B125">
        <f>B85*10000/B62</f>
        <v>-0.3734241740212803</v>
      </c>
      <c r="C125">
        <f>C85*10000/C62</f>
        <v>-1.4805897386777926</v>
      </c>
      <c r="D125">
        <f>D85*10000/D62</f>
        <v>-1.1078961817898285</v>
      </c>
      <c r="E125">
        <f>E85*10000/E62</f>
        <v>-2.5620120791326264</v>
      </c>
      <c r="F125">
        <f>F85*10000/F62</f>
        <v>-2.038302097926289</v>
      </c>
      <c r="G125">
        <f>AVERAGE(C125:E125)</f>
        <v>-1.716832666533416</v>
      </c>
      <c r="H125">
        <f>STDEV(C125:E125)</f>
        <v>0.7552955060422446</v>
      </c>
      <c r="I125">
        <f>(B125*B4+C125*C4+D125*D4+E125*E4+F125*F4)/SUM(B4:F4)</f>
        <v>-1.5648918513994783</v>
      </c>
    </row>
    <row r="126" spans="1:9" ht="12.75">
      <c r="A126" t="s">
        <v>84</v>
      </c>
      <c r="B126">
        <f>B86*10000/B62</f>
        <v>0.6370205871654682</v>
      </c>
      <c r="C126">
        <f>C86*10000/C62</f>
        <v>1.096636760022321</v>
      </c>
      <c r="D126">
        <f>D86*10000/D62</f>
        <v>0.3999225050652165</v>
      </c>
      <c r="E126">
        <f>E86*10000/E62</f>
        <v>0.48358569088566883</v>
      </c>
      <c r="F126">
        <f>F86*10000/F62</f>
        <v>1.5216954287978417</v>
      </c>
      <c r="G126">
        <f>AVERAGE(C126:E126)</f>
        <v>0.6600483186577354</v>
      </c>
      <c r="H126">
        <f>STDEV(C126:E126)</f>
        <v>0.38040370991260797</v>
      </c>
      <c r="I126">
        <f>(B126*B4+C126*C4+D126*D4+E126*E4+F126*F4)/SUM(B4:F4)</f>
        <v>0.7715579223778651</v>
      </c>
    </row>
    <row r="127" spans="1:9" ht="12.75">
      <c r="A127" t="s">
        <v>85</v>
      </c>
      <c r="B127">
        <f>B87*10000/B62</f>
        <v>0.11181222737775794</v>
      </c>
      <c r="C127">
        <f>C87*10000/C62</f>
        <v>0.6767435668630306</v>
      </c>
      <c r="D127">
        <f>D87*10000/D62</f>
        <v>0.5485899738485925</v>
      </c>
      <c r="E127">
        <f>E87*10000/E62</f>
        <v>0.3895054232104699</v>
      </c>
      <c r="F127">
        <f>F87*10000/F62</f>
        <v>0.475980066999585</v>
      </c>
      <c r="G127">
        <f>AVERAGE(C127:E127)</f>
        <v>0.5382796546406977</v>
      </c>
      <c r="H127">
        <f>STDEV(C127:E127)</f>
        <v>0.14389636827894156</v>
      </c>
      <c r="I127">
        <f>(B127*B4+C127*C4+D127*D4+E127*E4+F127*F4)/SUM(B4:F4)</f>
        <v>0.4681195949534574</v>
      </c>
    </row>
    <row r="128" spans="1:9" ht="12.75">
      <c r="A128" t="s">
        <v>86</v>
      </c>
      <c r="B128">
        <f>B88*10000/B62</f>
        <v>-0.03789467279974438</v>
      </c>
      <c r="C128">
        <f>C88*10000/C62</f>
        <v>0.36135828571857354</v>
      </c>
      <c r="D128">
        <f>D88*10000/D62</f>
        <v>0.43475088092107894</v>
      </c>
      <c r="E128">
        <f>E88*10000/E62</f>
        <v>0.04229322563802494</v>
      </c>
      <c r="F128">
        <f>F88*10000/F62</f>
        <v>0.2313315069686198</v>
      </c>
      <c r="G128">
        <f>AVERAGE(C128:E128)</f>
        <v>0.2794674640925591</v>
      </c>
      <c r="H128">
        <f>STDEV(C128:E128)</f>
        <v>0.20865122285169072</v>
      </c>
      <c r="I128">
        <f>(B128*B4+C128*C4+D128*D4+E128*E4+F128*F4)/SUM(B4:F4)</f>
        <v>0.22700138682800267</v>
      </c>
    </row>
    <row r="129" spans="1:9" ht="12.75">
      <c r="A129" t="s">
        <v>87</v>
      </c>
      <c r="B129">
        <f>B89*10000/B62</f>
        <v>0.014319900255963747</v>
      </c>
      <c r="C129">
        <f>C89*10000/C62</f>
        <v>-0.0856948410191393</v>
      </c>
      <c r="D129">
        <f>D89*10000/D62</f>
        <v>-0.03156970420375776</v>
      </c>
      <c r="E129">
        <f>E89*10000/E62</f>
        <v>-0.18825625688202813</v>
      </c>
      <c r="F129">
        <f>F89*10000/F62</f>
        <v>0.02106942002641831</v>
      </c>
      <c r="G129">
        <f>AVERAGE(C129:E129)</f>
        <v>-0.10184026736830838</v>
      </c>
      <c r="H129">
        <f>STDEV(C129:E129)</f>
        <v>0.07958124805221035</v>
      </c>
      <c r="I129">
        <f>(B129*B4+C129*C4+D129*D4+E129*E4+F129*F4)/SUM(B4:F4)</f>
        <v>-0.06862278510314779</v>
      </c>
    </row>
    <row r="130" spans="1:9" ht="12.75">
      <c r="A130" t="s">
        <v>88</v>
      </c>
      <c r="B130">
        <f>B90*10000/B62</f>
        <v>0.12984172287465068</v>
      </c>
      <c r="C130">
        <f>C90*10000/C62</f>
        <v>0.07734010286761156</v>
      </c>
      <c r="D130">
        <f>D90*10000/D62</f>
        <v>0.021138418791205513</v>
      </c>
      <c r="E130">
        <f>E90*10000/E62</f>
        <v>0.011083543365338268</v>
      </c>
      <c r="F130">
        <f>F90*10000/F62</f>
        <v>0.20676714742216368</v>
      </c>
      <c r="G130">
        <f>AVERAGE(C130:E130)</f>
        <v>0.03652068834138511</v>
      </c>
      <c r="H130">
        <f>STDEV(C130:E130)</f>
        <v>0.03570635211913081</v>
      </c>
      <c r="I130">
        <f>(B130*B4+C130*C4+D130*D4+E130*E4+F130*F4)/SUM(B4:F4)</f>
        <v>0.07274416315979422</v>
      </c>
    </row>
    <row r="131" spans="1:9" ht="12.75">
      <c r="A131" t="s">
        <v>89</v>
      </c>
      <c r="B131">
        <f>B91*10000/B62</f>
        <v>-0.013705634114623699</v>
      </c>
      <c r="C131">
        <f>C91*10000/C62</f>
        <v>0.02454624482296518</v>
      </c>
      <c r="D131">
        <f>D91*10000/D62</f>
        <v>0.031129721315923925</v>
      </c>
      <c r="E131">
        <f>E91*10000/E62</f>
        <v>0.025109668159981977</v>
      </c>
      <c r="F131">
        <f>F91*10000/F62</f>
        <v>0.02971900318926119</v>
      </c>
      <c r="G131">
        <f>AVERAGE(C131:E131)</f>
        <v>0.02692854476629036</v>
      </c>
      <c r="H131">
        <f>STDEV(C131:E131)</f>
        <v>0.003649215636964662</v>
      </c>
      <c r="I131">
        <f>(B131*B4+C131*C4+D131*D4+E131*E4+F131*F4)/SUM(B4:F4)</f>
        <v>0.021406035722625998</v>
      </c>
    </row>
    <row r="132" spans="1:9" ht="12.75">
      <c r="A132" t="s">
        <v>90</v>
      </c>
      <c r="B132">
        <f>B92*10000/B62</f>
        <v>0.04930518806407747</v>
      </c>
      <c r="C132">
        <f>C92*10000/C62</f>
        <v>0.04229809893812563</v>
      </c>
      <c r="D132">
        <f>D92*10000/D62</f>
        <v>0.07054972514147179</v>
      </c>
      <c r="E132">
        <f>E92*10000/E62</f>
        <v>0.026645803349477807</v>
      </c>
      <c r="F132">
        <f>F92*10000/F62</f>
        <v>0.06921326490748941</v>
      </c>
      <c r="G132">
        <f>AVERAGE(C132:E132)</f>
        <v>0.046497875809691745</v>
      </c>
      <c r="H132">
        <f>STDEV(C132:E132)</f>
        <v>0.022251228763993842</v>
      </c>
      <c r="I132">
        <f>(B132*B4+C132*C4+D132*D4+E132*E4+F132*F4)/SUM(B4:F4)</f>
        <v>0.04992885503462013</v>
      </c>
    </row>
    <row r="133" spans="1:9" ht="12.75">
      <c r="A133" t="s">
        <v>91</v>
      </c>
      <c r="B133">
        <f>B93*10000/B62</f>
        <v>0.12224817741324216</v>
      </c>
      <c r="C133">
        <f>C93*10000/C62</f>
        <v>0.12860015729521704</v>
      </c>
      <c r="D133">
        <f>D93*10000/D62</f>
        <v>0.13227140602125023</v>
      </c>
      <c r="E133">
        <f>E93*10000/E62</f>
        <v>0.13348371667608985</v>
      </c>
      <c r="F133">
        <f>F93*10000/F62</f>
        <v>0.08933002068048197</v>
      </c>
      <c r="G133">
        <f>AVERAGE(C133:E133)</f>
        <v>0.13145175999751904</v>
      </c>
      <c r="H133">
        <f>STDEV(C133:E133)</f>
        <v>0.0025428631028404907</v>
      </c>
      <c r="I133">
        <f>(B133*B4+C133*C4+D133*D4+E133*E4+F133*F4)/SUM(B4:F4)</f>
        <v>0.12450390442000421</v>
      </c>
    </row>
    <row r="134" spans="1:9" ht="12.75">
      <c r="A134" t="s">
        <v>92</v>
      </c>
      <c r="B134">
        <f>B94*10000/B62</f>
        <v>-0.013124313865490846</v>
      </c>
      <c r="C134">
        <f>C94*10000/C62</f>
        <v>-0.010368743828750485</v>
      </c>
      <c r="D134">
        <f>D94*10000/D62</f>
        <v>0.004269084874759701</v>
      </c>
      <c r="E134">
        <f>E94*10000/E62</f>
        <v>0.002314421487828516</v>
      </c>
      <c r="F134">
        <f>F94*10000/F62</f>
        <v>-0.029949661756659876</v>
      </c>
      <c r="G134">
        <f>AVERAGE(C134:E134)</f>
        <v>-0.0012617458220540894</v>
      </c>
      <c r="H134">
        <f>STDEV(C134:E134)</f>
        <v>0.007947215660816773</v>
      </c>
      <c r="I134">
        <f>(B134*B4+C134*C4+D134*D4+E134*E4+F134*F4)/SUM(B4:F4)</f>
        <v>-0.006805793403885677</v>
      </c>
    </row>
    <row r="135" spans="1:9" ht="12.75">
      <c r="A135" t="s">
        <v>93</v>
      </c>
      <c r="B135">
        <f>B95*10000/B62</f>
        <v>-0.010323406651096366</v>
      </c>
      <c r="C135">
        <f>C95*10000/C62</f>
        <v>-0.013157551018647688</v>
      </c>
      <c r="D135">
        <f>D95*10000/D62</f>
        <v>-0.0054810059287956825</v>
      </c>
      <c r="E135">
        <f>E95*10000/E62</f>
        <v>-0.01332794677430593</v>
      </c>
      <c r="F135">
        <f>F95*10000/F62</f>
        <v>0.003623600890343921</v>
      </c>
      <c r="G135">
        <f>AVERAGE(C135:E135)</f>
        <v>-0.0106555012405831</v>
      </c>
      <c r="H135">
        <f>STDEV(C135:E135)</f>
        <v>0.004482054213992628</v>
      </c>
      <c r="I135">
        <f>(B135*B4+C135*C4+D135*D4+E135*E4+F135*F4)/SUM(B4:F4)</f>
        <v>-0.00870527470580665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2004-11-05T08:08:06Z</cp:lastPrinted>
  <dcterms:created xsi:type="dcterms:W3CDTF">2004-11-05T08:08:06Z</dcterms:created>
  <dcterms:modified xsi:type="dcterms:W3CDTF">2004-11-07T18:48:02Z</dcterms:modified>
  <cp:category/>
  <cp:version/>
  <cp:contentType/>
  <cp:contentStatus/>
</cp:coreProperties>
</file>