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<sst xmlns="http://schemas.openxmlformats.org/spreadsheetml/2006/main" count="202" uniqueCount="97">
  <si>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Fri 05/11/2004       10:40:59</t>
  </si>
  <si>
    <t>LISSNER</t>
  </si>
  <si>
    <t>HCMQAP379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</si>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</sst>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2353900"/>
        <c:axId val="24314189"/>
      </c:lineChart>
      <c:catAx>
        <c:axId val="623539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14189"/>
        <c:crosses val="autoZero"/>
        <c:auto val="1"/>
        <c:lblOffset val="100"/>
        <c:noMultiLvlLbl val="0"/>
      </c:catAx>
      <c:valAx>
        <c:axId val="24314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5390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-0.002263</v>
      </c>
      <c r="C4" s="13">
        <v>-0.003751</v>
      </c>
      <c r="D4" s="13">
        <v>-0.00375</v>
      </c>
      <c r="E4" s="13">
        <v>-0.00375</v>
      </c>
      <c r="F4" s="24">
        <v>-0.00208</v>
      </c>
      <c r="G4" s="34">
        <v>-0.011693</v>
      </c>
    </row>
    <row r="5" spans="1:7" ht="12.75" thickBot="1">
      <c r="A5" s="44" t="s">
        <v>13</v>
      </c>
      <c r="B5" s="45">
        <v>6.745999</v>
      </c>
      <c r="C5" s="46">
        <v>1.387242</v>
      </c>
      <c r="D5" s="46">
        <v>-2.854631</v>
      </c>
      <c r="E5" s="46">
        <v>-1.961696</v>
      </c>
      <c r="F5" s="47">
        <v>-1.336499</v>
      </c>
      <c r="G5" s="48">
        <v>6.775823</v>
      </c>
    </row>
    <row r="6" spans="1:7" ht="12.75" thickTop="1">
      <c r="A6" s="6" t="s">
        <v>14</v>
      </c>
      <c r="B6" s="39">
        <v>-86.56341</v>
      </c>
      <c r="C6" s="40">
        <v>71.97274</v>
      </c>
      <c r="D6" s="40">
        <v>-3.672714</v>
      </c>
      <c r="E6" s="40">
        <v>12.53851</v>
      </c>
      <c r="F6" s="41">
        <v>-51.48821</v>
      </c>
      <c r="G6" s="42">
        <v>0.01890876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-1.664638</v>
      </c>
      <c r="C8" s="14">
        <v>-1.53806</v>
      </c>
      <c r="D8" s="14">
        <v>-1.513616</v>
      </c>
      <c r="E8" s="14">
        <v>-2.796401</v>
      </c>
      <c r="F8" s="25">
        <v>-6.382038</v>
      </c>
      <c r="G8" s="35">
        <v>-2.499174</v>
      </c>
    </row>
    <row r="9" spans="1:7" ht="12">
      <c r="A9" s="20" t="s">
        <v>17</v>
      </c>
      <c r="B9" s="29">
        <v>0.395399</v>
      </c>
      <c r="C9" s="14">
        <v>0.6538075</v>
      </c>
      <c r="D9" s="14">
        <v>0.445294</v>
      </c>
      <c r="E9" s="14">
        <v>0.5158985</v>
      </c>
      <c r="F9" s="25">
        <v>-1.988883</v>
      </c>
      <c r="G9" s="35">
        <v>0.1809218</v>
      </c>
    </row>
    <row r="10" spans="1:7" ht="12">
      <c r="A10" s="20" t="s">
        <v>18</v>
      </c>
      <c r="B10" s="29">
        <v>0.5154007</v>
      </c>
      <c r="C10" s="14">
        <v>1.14543</v>
      </c>
      <c r="D10" s="14">
        <v>0.5574442</v>
      </c>
      <c r="E10" s="14">
        <v>0.3189874</v>
      </c>
      <c r="F10" s="25">
        <v>1.090075</v>
      </c>
      <c r="G10" s="35">
        <v>0.7065466</v>
      </c>
    </row>
    <row r="11" spans="1:7" ht="12">
      <c r="A11" s="21" t="s">
        <v>19</v>
      </c>
      <c r="B11" s="31">
        <v>2.605739</v>
      </c>
      <c r="C11" s="16">
        <v>1.040051</v>
      </c>
      <c r="D11" s="16">
        <v>1.256022</v>
      </c>
      <c r="E11" s="16">
        <v>1.293057</v>
      </c>
      <c r="F11" s="27">
        <v>13.2584</v>
      </c>
      <c r="G11" s="37">
        <v>3.009393</v>
      </c>
    </row>
    <row r="12" spans="1:7" ht="12">
      <c r="A12" s="20" t="s">
        <v>20</v>
      </c>
      <c r="B12" s="29">
        <v>0.1134262</v>
      </c>
      <c r="C12" s="14">
        <v>0.3000322</v>
      </c>
      <c r="D12" s="14">
        <v>-0.05464974</v>
      </c>
      <c r="E12" s="14">
        <v>-0.5805351</v>
      </c>
      <c r="F12" s="25">
        <v>-0.5656434</v>
      </c>
      <c r="G12" s="35">
        <v>-0.1396185</v>
      </c>
    </row>
    <row r="13" spans="1:7" ht="12">
      <c r="A13" s="20" t="s">
        <v>21</v>
      </c>
      <c r="B13" s="29">
        <v>0.09605813</v>
      </c>
      <c r="C13" s="14">
        <v>-0.04506773</v>
      </c>
      <c r="D13" s="14">
        <v>0.08401285</v>
      </c>
      <c r="E13" s="14">
        <v>0.04294051</v>
      </c>
      <c r="F13" s="25">
        <v>0.1278972</v>
      </c>
      <c r="G13" s="35">
        <v>0.05072291</v>
      </c>
    </row>
    <row r="14" spans="1:7" ht="12">
      <c r="A14" s="20" t="s">
        <v>22</v>
      </c>
      <c r="B14" s="29">
        <v>0.0790611</v>
      </c>
      <c r="C14" s="14">
        <v>0.01222547</v>
      </c>
      <c r="D14" s="14">
        <v>0.08738797</v>
      </c>
      <c r="E14" s="14">
        <v>0.1114724</v>
      </c>
      <c r="F14" s="25">
        <v>0.2093585</v>
      </c>
      <c r="G14" s="35">
        <v>0.09013836</v>
      </c>
    </row>
    <row r="15" spans="1:7" ht="12">
      <c r="A15" s="21" t="s">
        <v>23</v>
      </c>
      <c r="B15" s="31">
        <v>-0.3316084</v>
      </c>
      <c r="C15" s="16">
        <v>-0.1182072</v>
      </c>
      <c r="D15" s="16">
        <v>-0.0858745</v>
      </c>
      <c r="E15" s="16">
        <v>-0.09247706</v>
      </c>
      <c r="F15" s="27">
        <v>-0.3753789</v>
      </c>
      <c r="G15" s="37">
        <v>-0.1695243</v>
      </c>
    </row>
    <row r="16" spans="1:7" ht="12">
      <c r="A16" s="20" t="s">
        <v>24</v>
      </c>
      <c r="B16" s="29">
        <v>0.02374351</v>
      </c>
      <c r="C16" s="14">
        <v>0.006253525</v>
      </c>
      <c r="D16" s="14">
        <v>-0.0126421</v>
      </c>
      <c r="E16" s="14">
        <v>-0.02703224</v>
      </c>
      <c r="F16" s="25">
        <v>-0.0417921</v>
      </c>
      <c r="G16" s="35">
        <v>-0.01017089</v>
      </c>
    </row>
    <row r="17" spans="1:7" ht="12">
      <c r="A17" s="20" t="s">
        <v>25</v>
      </c>
      <c r="B17" s="29">
        <v>-0.0395544</v>
      </c>
      <c r="C17" s="14">
        <v>-0.04681834</v>
      </c>
      <c r="D17" s="14">
        <v>-0.04022247</v>
      </c>
      <c r="E17" s="14">
        <v>-0.0447403</v>
      </c>
      <c r="F17" s="25">
        <v>-0.04347258</v>
      </c>
      <c r="G17" s="35">
        <v>-0.04323282</v>
      </c>
    </row>
    <row r="18" spans="1:7" ht="12">
      <c r="A18" s="20" t="s">
        <v>26</v>
      </c>
      <c r="B18" s="29">
        <v>0.03235779</v>
      </c>
      <c r="C18" s="14">
        <v>-0.001483911</v>
      </c>
      <c r="D18" s="14">
        <v>0.03371026</v>
      </c>
      <c r="E18" s="14">
        <v>0.04991278</v>
      </c>
      <c r="F18" s="25">
        <v>0.01804402</v>
      </c>
      <c r="G18" s="35">
        <v>0.02681679</v>
      </c>
    </row>
    <row r="19" spans="1:7" ht="12">
      <c r="A19" s="21" t="s">
        <v>27</v>
      </c>
      <c r="B19" s="31">
        <v>-0.1993196</v>
      </c>
      <c r="C19" s="16">
        <v>-0.1855255</v>
      </c>
      <c r="D19" s="16">
        <v>-0.1897764</v>
      </c>
      <c r="E19" s="16">
        <v>-0.1947492</v>
      </c>
      <c r="F19" s="27">
        <v>-0.1317305</v>
      </c>
      <c r="G19" s="37">
        <v>-0.1835915</v>
      </c>
    </row>
    <row r="20" spans="1:7" ht="12.75" thickBot="1">
      <c r="A20" s="44" t="s">
        <v>28</v>
      </c>
      <c r="B20" s="45">
        <v>-0.00665493</v>
      </c>
      <c r="C20" s="46">
        <v>-0.007263201</v>
      </c>
      <c r="D20" s="46">
        <v>-0.007587312</v>
      </c>
      <c r="E20" s="46">
        <v>0.00128785</v>
      </c>
      <c r="F20" s="47">
        <v>-0.01345515</v>
      </c>
      <c r="G20" s="48">
        <v>-0.006022078</v>
      </c>
    </row>
    <row r="21" spans="1:7" ht="12.75" thickTop="1">
      <c r="A21" s="6" t="s">
        <v>29</v>
      </c>
      <c r="B21" s="39">
        <v>-143.469</v>
      </c>
      <c r="C21" s="40">
        <v>105.5169</v>
      </c>
      <c r="D21" s="40">
        <v>12.70915</v>
      </c>
      <c r="E21" s="40">
        <v>54.27481</v>
      </c>
      <c r="F21" s="41">
        <v>-154.9662</v>
      </c>
      <c r="G21" s="43">
        <v>0.007399421</v>
      </c>
    </row>
    <row r="22" spans="1:7" ht="12">
      <c r="A22" s="20" t="s">
        <v>30</v>
      </c>
      <c r="B22" s="29">
        <v>134.9282</v>
      </c>
      <c r="C22" s="14">
        <v>27.74491</v>
      </c>
      <c r="D22" s="14">
        <v>-57.09324</v>
      </c>
      <c r="E22" s="14">
        <v>-39.23412</v>
      </c>
      <c r="F22" s="25">
        <v>-26.73003</v>
      </c>
      <c r="G22" s="36">
        <v>0</v>
      </c>
    </row>
    <row r="23" spans="1:7" ht="12">
      <c r="A23" s="20" t="s">
        <v>31</v>
      </c>
      <c r="B23" s="29">
        <v>1.334695</v>
      </c>
      <c r="C23" s="14">
        <v>-1.037335</v>
      </c>
      <c r="D23" s="14">
        <v>-0.8243935</v>
      </c>
      <c r="E23" s="14">
        <v>-0.5782496</v>
      </c>
      <c r="F23" s="25">
        <v>4.139193</v>
      </c>
      <c r="G23" s="35">
        <v>0.1586488</v>
      </c>
    </row>
    <row r="24" spans="1:7" ht="12">
      <c r="A24" s="20" t="s">
        <v>32</v>
      </c>
      <c r="B24" s="29">
        <v>-2.142269</v>
      </c>
      <c r="C24" s="14">
        <v>-2.071952</v>
      </c>
      <c r="D24" s="14">
        <v>-4.928019</v>
      </c>
      <c r="E24" s="14">
        <v>-3.354103</v>
      </c>
      <c r="F24" s="25">
        <v>-7.129381</v>
      </c>
      <c r="G24" s="35">
        <v>-3.751786</v>
      </c>
    </row>
    <row r="25" spans="1:7" ht="12">
      <c r="A25" s="20" t="s">
        <v>33</v>
      </c>
      <c r="B25" s="29">
        <v>0.1786728</v>
      </c>
      <c r="C25" s="14">
        <v>-0.4001667</v>
      </c>
      <c r="D25" s="14">
        <v>0.002826703</v>
      </c>
      <c r="E25" s="14">
        <v>-0.3856239</v>
      </c>
      <c r="F25" s="25">
        <v>-2.746509</v>
      </c>
      <c r="G25" s="35">
        <v>-0.5285952</v>
      </c>
    </row>
    <row r="26" spans="1:7" ht="12">
      <c r="A26" s="21" t="s">
        <v>34</v>
      </c>
      <c r="B26" s="31">
        <v>1.308521</v>
      </c>
      <c r="C26" s="16">
        <v>0.2125596</v>
      </c>
      <c r="D26" s="16">
        <v>0.4026926</v>
      </c>
      <c r="E26" s="16">
        <v>0.6625783</v>
      </c>
      <c r="F26" s="27">
        <v>1.96441</v>
      </c>
      <c r="G26" s="37">
        <v>0.7595963</v>
      </c>
    </row>
    <row r="27" spans="1:7" ht="12">
      <c r="A27" s="20" t="s">
        <v>35</v>
      </c>
      <c r="B27" s="29">
        <v>0.2068427</v>
      </c>
      <c r="C27" s="14">
        <v>0.2383263</v>
      </c>
      <c r="D27" s="14">
        <v>0.4420139</v>
      </c>
      <c r="E27" s="14">
        <v>0.6194232</v>
      </c>
      <c r="F27" s="25">
        <v>0.5831645</v>
      </c>
      <c r="G27" s="49">
        <v>0.420353</v>
      </c>
    </row>
    <row r="28" spans="1:7" ht="12">
      <c r="A28" s="20" t="s">
        <v>36</v>
      </c>
      <c r="B28" s="29">
        <v>0.0608907</v>
      </c>
      <c r="C28" s="14">
        <v>-0.2404207</v>
      </c>
      <c r="D28" s="14">
        <v>-0.376703</v>
      </c>
      <c r="E28" s="14">
        <v>-0.1744989</v>
      </c>
      <c r="F28" s="25">
        <v>-0.1849589</v>
      </c>
      <c r="G28" s="35">
        <v>-0.2062138</v>
      </c>
    </row>
    <row r="29" spans="1:7" ht="12">
      <c r="A29" s="20" t="s">
        <v>37</v>
      </c>
      <c r="B29" s="29">
        <v>0.05610777</v>
      </c>
      <c r="C29" s="14">
        <v>0.09014152</v>
      </c>
      <c r="D29" s="14">
        <v>0.1118615</v>
      </c>
      <c r="E29" s="14">
        <v>0.06425852</v>
      </c>
      <c r="F29" s="25">
        <v>0.08428656</v>
      </c>
      <c r="G29" s="35">
        <v>0.08344057</v>
      </c>
    </row>
    <row r="30" spans="1:7" ht="12">
      <c r="A30" s="21" t="s">
        <v>38</v>
      </c>
      <c r="B30" s="31">
        <v>0.1076254</v>
      </c>
      <c r="C30" s="16">
        <v>0.1149598</v>
      </c>
      <c r="D30" s="16">
        <v>0.03098872</v>
      </c>
      <c r="E30" s="16">
        <v>-0.02317819</v>
      </c>
      <c r="F30" s="27">
        <v>0.207049</v>
      </c>
      <c r="G30" s="37">
        <v>0.07272342</v>
      </c>
    </row>
    <row r="31" spans="1:7" ht="12">
      <c r="A31" s="20" t="s">
        <v>39</v>
      </c>
      <c r="B31" s="29">
        <v>-0.02313005</v>
      </c>
      <c r="C31" s="14">
        <v>0.04074158</v>
      </c>
      <c r="D31" s="14">
        <v>0.02868542</v>
      </c>
      <c r="E31" s="14">
        <v>0.01838733</v>
      </c>
      <c r="F31" s="25">
        <v>0.04188941</v>
      </c>
      <c r="G31" s="35">
        <v>0.02334886</v>
      </c>
    </row>
    <row r="32" spans="1:7" ht="12">
      <c r="A32" s="20" t="s">
        <v>40</v>
      </c>
      <c r="B32" s="29">
        <v>0.05192768</v>
      </c>
      <c r="C32" s="14">
        <v>-0.02589427</v>
      </c>
      <c r="D32" s="14">
        <v>-0.006578698</v>
      </c>
      <c r="E32" s="14">
        <v>-0.005163283</v>
      </c>
      <c r="F32" s="25">
        <v>0.02852999</v>
      </c>
      <c r="G32" s="35">
        <v>0.002274389</v>
      </c>
    </row>
    <row r="33" spans="1:7" ht="12">
      <c r="A33" s="20" t="s">
        <v>41</v>
      </c>
      <c r="B33" s="29">
        <v>0.1560783</v>
      </c>
      <c r="C33" s="14">
        <v>0.1024406</v>
      </c>
      <c r="D33" s="14">
        <v>0.1150384</v>
      </c>
      <c r="E33" s="14">
        <v>0.1268067</v>
      </c>
      <c r="F33" s="25">
        <v>0.1218341</v>
      </c>
      <c r="G33" s="35">
        <v>0.1217075</v>
      </c>
    </row>
    <row r="34" spans="1:7" ht="12">
      <c r="A34" s="21" t="s">
        <v>42</v>
      </c>
      <c r="B34" s="31">
        <v>-0.01709066</v>
      </c>
      <c r="C34" s="16">
        <v>9.450235E-05</v>
      </c>
      <c r="D34" s="16">
        <v>0.00383531</v>
      </c>
      <c r="E34" s="16">
        <v>-0.006686855</v>
      </c>
      <c r="F34" s="27">
        <v>-0.01478506</v>
      </c>
      <c r="G34" s="37">
        <v>-0.005175953</v>
      </c>
    </row>
    <row r="35" spans="1:7" ht="12.75" thickBot="1">
      <c r="A35" s="22" t="s">
        <v>43</v>
      </c>
      <c r="B35" s="32">
        <v>-0.005493995</v>
      </c>
      <c r="C35" s="17">
        <v>0.001202779</v>
      </c>
      <c r="D35" s="17">
        <v>0.0003708052</v>
      </c>
      <c r="E35" s="17">
        <v>-0.002926002</v>
      </c>
      <c r="F35" s="28">
        <v>0.003483853</v>
      </c>
      <c r="G35" s="38">
        <v>-0.0006598581</v>
      </c>
    </row>
    <row r="36" spans="1:7" ht="12">
      <c r="A36" s="4" t="s">
        <v>44</v>
      </c>
      <c r="B36" s="3">
        <v>21.68884</v>
      </c>
      <c r="C36" s="3">
        <v>21.68884</v>
      </c>
      <c r="D36" s="3">
        <v>21.7041</v>
      </c>
      <c r="E36" s="3">
        <v>21.7041</v>
      </c>
      <c r="F36" s="3">
        <v>21.71631</v>
      </c>
      <c r="G36" s="3"/>
    </row>
    <row r="37" spans="1:6" ht="12">
      <c r="A37" s="4" t="s">
        <v>45</v>
      </c>
      <c r="B37" s="2">
        <v>0.2934774</v>
      </c>
      <c r="C37" s="2">
        <v>0.2431234</v>
      </c>
      <c r="D37" s="2">
        <v>0.2166748</v>
      </c>
      <c r="E37" s="2">
        <v>0.2029419</v>
      </c>
      <c r="F37" s="2">
        <v>0.2009074</v>
      </c>
    </row>
    <row r="38" spans="1:7" ht="12">
      <c r="A38" s="4" t="s">
        <v>52</v>
      </c>
      <c r="B38" s="2">
        <v>0.0001504213</v>
      </c>
      <c r="C38" s="2">
        <v>-0.0001228504</v>
      </c>
      <c r="D38" s="2">
        <v>0</v>
      </c>
      <c r="E38" s="2">
        <v>-2.095313E-05</v>
      </c>
      <c r="F38" s="2">
        <v>8.682516E-05</v>
      </c>
      <c r="G38" s="2">
        <v>0.0002774039</v>
      </c>
    </row>
    <row r="39" spans="1:7" ht="12.75" thickBot="1">
      <c r="A39" s="4" t="s">
        <v>53</v>
      </c>
      <c r="B39" s="2">
        <v>0.0002418677</v>
      </c>
      <c r="C39" s="2">
        <v>-0.0001790379</v>
      </c>
      <c r="D39" s="2">
        <v>-2.156921E-05</v>
      </c>
      <c r="E39" s="2">
        <v>-9.234938E-05</v>
      </c>
      <c r="F39" s="2">
        <v>0.0002636745</v>
      </c>
      <c r="G39" s="2">
        <v>0.00111079</v>
      </c>
    </row>
    <row r="40" spans="2:5" ht="12.75" thickBot="1">
      <c r="B40" s="7" t="s">
        <v>46</v>
      </c>
      <c r="C40" s="8">
        <v>-0.00375</v>
      </c>
      <c r="D40" s="18" t="s">
        <v>47</v>
      </c>
      <c r="E40" s="9">
        <v>3.118026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0.003751</v>
      </c>
      <c r="D4">
        <v>0.00375</v>
      </c>
      <c r="E4">
        <v>0.00375</v>
      </c>
      <c r="F4">
        <v>0.00208</v>
      </c>
      <c r="G4">
        <v>0.011693</v>
      </c>
    </row>
    <row r="5" spans="1:7" ht="12.75">
      <c r="A5" t="s">
        <v>13</v>
      </c>
      <c r="B5">
        <v>6.745999</v>
      </c>
      <c r="C5">
        <v>1.387242</v>
      </c>
      <c r="D5">
        <v>-2.854631</v>
      </c>
      <c r="E5">
        <v>-1.961696</v>
      </c>
      <c r="F5">
        <v>-1.336499</v>
      </c>
      <c r="G5">
        <v>6.775823</v>
      </c>
    </row>
    <row r="6" spans="1:7" ht="12.75">
      <c r="A6" t="s">
        <v>14</v>
      </c>
      <c r="B6" s="50">
        <v>-86.56341</v>
      </c>
      <c r="C6" s="50">
        <v>71.97274</v>
      </c>
      <c r="D6" s="50">
        <v>-3.672714</v>
      </c>
      <c r="E6" s="50">
        <v>12.53851</v>
      </c>
      <c r="F6" s="50">
        <v>-51.48821</v>
      </c>
      <c r="G6" s="50">
        <v>0.01890876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-1.664638</v>
      </c>
      <c r="C8" s="50">
        <v>-1.53806</v>
      </c>
      <c r="D8" s="50">
        <v>-1.513616</v>
      </c>
      <c r="E8" s="50">
        <v>-2.796401</v>
      </c>
      <c r="F8" s="50">
        <v>-6.382038</v>
      </c>
      <c r="G8" s="50">
        <v>-2.499174</v>
      </c>
    </row>
    <row r="9" spans="1:7" ht="12.75">
      <c r="A9" t="s">
        <v>17</v>
      </c>
      <c r="B9" s="50">
        <v>0.395399</v>
      </c>
      <c r="C9" s="50">
        <v>0.6538075</v>
      </c>
      <c r="D9" s="50">
        <v>0.445294</v>
      </c>
      <c r="E9" s="50">
        <v>0.5158985</v>
      </c>
      <c r="F9" s="50">
        <v>-1.988883</v>
      </c>
      <c r="G9" s="50">
        <v>0.1809218</v>
      </c>
    </row>
    <row r="10" spans="1:7" ht="12.75">
      <c r="A10" t="s">
        <v>18</v>
      </c>
      <c r="B10" s="50">
        <v>0.5154007</v>
      </c>
      <c r="C10" s="50">
        <v>1.14543</v>
      </c>
      <c r="D10" s="50">
        <v>0.5574442</v>
      </c>
      <c r="E10" s="50">
        <v>0.3189874</v>
      </c>
      <c r="F10" s="50">
        <v>1.090075</v>
      </c>
      <c r="G10" s="50">
        <v>0.7065466</v>
      </c>
    </row>
    <row r="11" spans="1:7" ht="12.75">
      <c r="A11" t="s">
        <v>19</v>
      </c>
      <c r="B11" s="50">
        <v>2.605739</v>
      </c>
      <c r="C11" s="50">
        <v>1.040051</v>
      </c>
      <c r="D11" s="50">
        <v>1.256022</v>
      </c>
      <c r="E11" s="50">
        <v>1.293057</v>
      </c>
      <c r="F11" s="50">
        <v>13.2584</v>
      </c>
      <c r="G11" s="50">
        <v>3.009393</v>
      </c>
    </row>
    <row r="12" spans="1:7" ht="12.75">
      <c r="A12" t="s">
        <v>20</v>
      </c>
      <c r="B12" s="50">
        <v>0.1134262</v>
      </c>
      <c r="C12" s="50">
        <v>0.3000322</v>
      </c>
      <c r="D12" s="50">
        <v>-0.05464974</v>
      </c>
      <c r="E12" s="50">
        <v>-0.5805351</v>
      </c>
      <c r="F12" s="50">
        <v>-0.5656434</v>
      </c>
      <c r="G12" s="50">
        <v>-0.1396185</v>
      </c>
    </row>
    <row r="13" spans="1:7" ht="12.75">
      <c r="A13" t="s">
        <v>21</v>
      </c>
      <c r="B13" s="50">
        <v>0.09605813</v>
      </c>
      <c r="C13" s="50">
        <v>-0.04506773</v>
      </c>
      <c r="D13" s="50">
        <v>0.08401285</v>
      </c>
      <c r="E13" s="50">
        <v>0.04294051</v>
      </c>
      <c r="F13" s="50">
        <v>0.1278972</v>
      </c>
      <c r="G13" s="50">
        <v>0.05072291</v>
      </c>
    </row>
    <row r="14" spans="1:7" ht="12.75">
      <c r="A14" t="s">
        <v>22</v>
      </c>
      <c r="B14" s="50">
        <v>0.0790611</v>
      </c>
      <c r="C14" s="50">
        <v>0.01222547</v>
      </c>
      <c r="D14" s="50">
        <v>0.08738797</v>
      </c>
      <c r="E14" s="50">
        <v>0.1114724</v>
      </c>
      <c r="F14" s="50">
        <v>0.2093585</v>
      </c>
      <c r="G14" s="50">
        <v>0.09013836</v>
      </c>
    </row>
    <row r="15" spans="1:7" ht="12.75">
      <c r="A15" t="s">
        <v>23</v>
      </c>
      <c r="B15" s="50">
        <v>-0.3316084</v>
      </c>
      <c r="C15" s="50">
        <v>-0.1182072</v>
      </c>
      <c r="D15" s="50">
        <v>-0.0858745</v>
      </c>
      <c r="E15" s="50">
        <v>-0.09247706</v>
      </c>
      <c r="F15" s="50">
        <v>-0.3753789</v>
      </c>
      <c r="G15" s="50">
        <v>-0.1695243</v>
      </c>
    </row>
    <row r="16" spans="1:7" ht="12.75">
      <c r="A16" t="s">
        <v>24</v>
      </c>
      <c r="B16" s="50">
        <v>0.02374351</v>
      </c>
      <c r="C16" s="50">
        <v>0.006253525</v>
      </c>
      <c r="D16" s="50">
        <v>-0.0126421</v>
      </c>
      <c r="E16" s="50">
        <v>-0.02703224</v>
      </c>
      <c r="F16" s="50">
        <v>-0.0417921</v>
      </c>
      <c r="G16" s="50">
        <v>-0.01017089</v>
      </c>
    </row>
    <row r="17" spans="1:7" ht="12.75">
      <c r="A17" t="s">
        <v>25</v>
      </c>
      <c r="B17" s="50">
        <v>-0.0395544</v>
      </c>
      <c r="C17" s="50">
        <v>-0.04681834</v>
      </c>
      <c r="D17" s="50">
        <v>-0.04022247</v>
      </c>
      <c r="E17" s="50">
        <v>-0.0447403</v>
      </c>
      <c r="F17" s="50">
        <v>-0.04347258</v>
      </c>
      <c r="G17" s="50">
        <v>-0.04323282</v>
      </c>
    </row>
    <row r="18" spans="1:7" ht="12.75">
      <c r="A18" t="s">
        <v>26</v>
      </c>
      <c r="B18" s="50">
        <v>0.03235779</v>
      </c>
      <c r="C18" s="50">
        <v>-0.001483911</v>
      </c>
      <c r="D18" s="50">
        <v>0.03371026</v>
      </c>
      <c r="E18" s="50">
        <v>0.04991278</v>
      </c>
      <c r="F18" s="50">
        <v>0.01804402</v>
      </c>
      <c r="G18" s="50">
        <v>0.02681679</v>
      </c>
    </row>
    <row r="19" spans="1:7" ht="12.75">
      <c r="A19" t="s">
        <v>27</v>
      </c>
      <c r="B19" s="50">
        <v>-0.1993196</v>
      </c>
      <c r="C19" s="50">
        <v>-0.1855255</v>
      </c>
      <c r="D19" s="50">
        <v>-0.1897764</v>
      </c>
      <c r="E19" s="50">
        <v>-0.1947492</v>
      </c>
      <c r="F19" s="50">
        <v>-0.1317305</v>
      </c>
      <c r="G19" s="50">
        <v>-0.1835915</v>
      </c>
    </row>
    <row r="20" spans="1:7" ht="12.75">
      <c r="A20" t="s">
        <v>28</v>
      </c>
      <c r="B20" s="50">
        <v>-0.00665493</v>
      </c>
      <c r="C20" s="50">
        <v>-0.007263201</v>
      </c>
      <c r="D20" s="50">
        <v>-0.007587312</v>
      </c>
      <c r="E20" s="50">
        <v>0.00128785</v>
      </c>
      <c r="F20" s="50">
        <v>-0.01345515</v>
      </c>
      <c r="G20" s="50">
        <v>-0.006022078</v>
      </c>
    </row>
    <row r="21" spans="1:7" ht="12.75">
      <c r="A21" t="s">
        <v>29</v>
      </c>
      <c r="B21" s="50">
        <v>-143.469</v>
      </c>
      <c r="C21" s="50">
        <v>105.5169</v>
      </c>
      <c r="D21" s="50">
        <v>12.70915</v>
      </c>
      <c r="E21" s="50">
        <v>54.27481</v>
      </c>
      <c r="F21" s="50">
        <v>-154.9662</v>
      </c>
      <c r="G21" s="50">
        <v>0.007399421</v>
      </c>
    </row>
    <row r="22" spans="1:7" ht="12.75">
      <c r="A22" t="s">
        <v>30</v>
      </c>
      <c r="B22" s="50">
        <v>134.9282</v>
      </c>
      <c r="C22" s="50">
        <v>27.74491</v>
      </c>
      <c r="D22" s="50">
        <v>-57.09324</v>
      </c>
      <c r="E22" s="50">
        <v>-39.23412</v>
      </c>
      <c r="F22" s="50">
        <v>-26.73003</v>
      </c>
      <c r="G22" s="50">
        <v>0</v>
      </c>
    </row>
    <row r="23" spans="1:7" ht="12.75">
      <c r="A23" t="s">
        <v>31</v>
      </c>
      <c r="B23" s="50">
        <v>1.334695</v>
      </c>
      <c r="C23" s="50">
        <v>-1.037335</v>
      </c>
      <c r="D23" s="50">
        <v>-0.8243935</v>
      </c>
      <c r="E23" s="50">
        <v>-0.5782496</v>
      </c>
      <c r="F23" s="50">
        <v>4.139193</v>
      </c>
      <c r="G23" s="50">
        <v>0.1586488</v>
      </c>
    </row>
    <row r="24" spans="1:7" ht="12.75">
      <c r="A24" t="s">
        <v>32</v>
      </c>
      <c r="B24" s="50">
        <v>-2.142269</v>
      </c>
      <c r="C24" s="50">
        <v>-2.071952</v>
      </c>
      <c r="D24" s="50">
        <v>-4.928019</v>
      </c>
      <c r="E24" s="50">
        <v>-3.354103</v>
      </c>
      <c r="F24" s="50">
        <v>-7.129381</v>
      </c>
      <c r="G24" s="50">
        <v>-3.751786</v>
      </c>
    </row>
    <row r="25" spans="1:7" ht="12.75">
      <c r="A25" t="s">
        <v>33</v>
      </c>
      <c r="B25" s="50">
        <v>0.1786728</v>
      </c>
      <c r="C25" s="50">
        <v>-0.4001667</v>
      </c>
      <c r="D25" s="50">
        <v>0.002826703</v>
      </c>
      <c r="E25" s="50">
        <v>-0.3856239</v>
      </c>
      <c r="F25" s="50">
        <v>-2.746509</v>
      </c>
      <c r="G25" s="50">
        <v>-0.5285952</v>
      </c>
    </row>
    <row r="26" spans="1:7" ht="12.75">
      <c r="A26" t="s">
        <v>34</v>
      </c>
      <c r="B26" s="50">
        <v>1.308521</v>
      </c>
      <c r="C26" s="50">
        <v>0.2125596</v>
      </c>
      <c r="D26" s="50">
        <v>0.4026926</v>
      </c>
      <c r="E26" s="50">
        <v>0.6625783</v>
      </c>
      <c r="F26" s="50">
        <v>1.96441</v>
      </c>
      <c r="G26" s="50">
        <v>0.7595963</v>
      </c>
    </row>
    <row r="27" spans="1:7" ht="12.75">
      <c r="A27" t="s">
        <v>35</v>
      </c>
      <c r="B27" s="50">
        <v>0.2068427</v>
      </c>
      <c r="C27" s="50">
        <v>0.2383263</v>
      </c>
      <c r="D27" s="50">
        <v>0.4420139</v>
      </c>
      <c r="E27" s="50">
        <v>0.6194232</v>
      </c>
      <c r="F27" s="50">
        <v>0.5831645</v>
      </c>
      <c r="G27" s="50">
        <v>0.420353</v>
      </c>
    </row>
    <row r="28" spans="1:7" ht="12.75">
      <c r="A28" t="s">
        <v>36</v>
      </c>
      <c r="B28" s="50">
        <v>0.0608907</v>
      </c>
      <c r="C28" s="50">
        <v>-0.2404207</v>
      </c>
      <c r="D28" s="50">
        <v>-0.376703</v>
      </c>
      <c r="E28" s="50">
        <v>-0.1744989</v>
      </c>
      <c r="F28" s="50">
        <v>-0.1849589</v>
      </c>
      <c r="G28" s="50">
        <v>-0.2062138</v>
      </c>
    </row>
    <row r="29" spans="1:7" ht="12.75">
      <c r="A29" t="s">
        <v>37</v>
      </c>
      <c r="B29" s="50">
        <v>0.05610777</v>
      </c>
      <c r="C29" s="50">
        <v>0.09014152</v>
      </c>
      <c r="D29" s="50">
        <v>0.1118615</v>
      </c>
      <c r="E29" s="50">
        <v>0.06425852</v>
      </c>
      <c r="F29" s="50">
        <v>0.08428656</v>
      </c>
      <c r="G29" s="50">
        <v>0.08344057</v>
      </c>
    </row>
    <row r="30" spans="1:7" ht="12.75">
      <c r="A30" t="s">
        <v>38</v>
      </c>
      <c r="B30" s="50">
        <v>0.1076254</v>
      </c>
      <c r="C30" s="50">
        <v>0.1149598</v>
      </c>
      <c r="D30" s="50">
        <v>0.03098872</v>
      </c>
      <c r="E30" s="50">
        <v>-0.02317819</v>
      </c>
      <c r="F30" s="50">
        <v>0.207049</v>
      </c>
      <c r="G30" s="50">
        <v>0.07272342</v>
      </c>
    </row>
    <row r="31" spans="1:7" ht="12.75">
      <c r="A31" t="s">
        <v>39</v>
      </c>
      <c r="B31" s="50">
        <v>-0.02313005</v>
      </c>
      <c r="C31" s="50">
        <v>0.04074158</v>
      </c>
      <c r="D31" s="50">
        <v>0.02868542</v>
      </c>
      <c r="E31" s="50">
        <v>0.01838733</v>
      </c>
      <c r="F31" s="50">
        <v>0.04188941</v>
      </c>
      <c r="G31" s="50">
        <v>0.02334886</v>
      </c>
    </row>
    <row r="32" spans="1:7" ht="12.75">
      <c r="A32" t="s">
        <v>40</v>
      </c>
      <c r="B32" s="50">
        <v>0.05192768</v>
      </c>
      <c r="C32" s="50">
        <v>-0.02589427</v>
      </c>
      <c r="D32" s="50">
        <v>-0.006578698</v>
      </c>
      <c r="E32" s="50">
        <v>-0.005163283</v>
      </c>
      <c r="F32" s="50">
        <v>0.02852999</v>
      </c>
      <c r="G32" s="50">
        <v>0.002274389</v>
      </c>
    </row>
    <row r="33" spans="1:7" ht="12.75">
      <c r="A33" t="s">
        <v>41</v>
      </c>
      <c r="B33" s="50">
        <v>0.1560783</v>
      </c>
      <c r="C33" s="50">
        <v>0.1024406</v>
      </c>
      <c r="D33" s="50">
        <v>0.1150384</v>
      </c>
      <c r="E33" s="50">
        <v>0.1268067</v>
      </c>
      <c r="F33" s="50">
        <v>0.1218341</v>
      </c>
      <c r="G33" s="50">
        <v>0.1217075</v>
      </c>
    </row>
    <row r="34" spans="1:7" ht="12.75">
      <c r="A34" t="s">
        <v>42</v>
      </c>
      <c r="B34" s="50">
        <v>-0.01709066</v>
      </c>
      <c r="C34" s="50">
        <v>9.450235E-05</v>
      </c>
      <c r="D34" s="50">
        <v>0.00383531</v>
      </c>
      <c r="E34" s="50">
        <v>-0.006686855</v>
      </c>
      <c r="F34" s="50">
        <v>-0.01478506</v>
      </c>
      <c r="G34" s="50">
        <v>-0.005175953</v>
      </c>
    </row>
    <row r="35" spans="1:7" ht="12.75">
      <c r="A35" t="s">
        <v>43</v>
      </c>
      <c r="B35" s="50">
        <v>-0.005493995</v>
      </c>
      <c r="C35" s="50">
        <v>0.001202779</v>
      </c>
      <c r="D35" s="50">
        <v>0.0003708052</v>
      </c>
      <c r="E35" s="50">
        <v>-0.002926002</v>
      </c>
      <c r="F35" s="50">
        <v>0.003483853</v>
      </c>
      <c r="G35" s="50">
        <v>-0.0006598581</v>
      </c>
    </row>
    <row r="36" spans="1:6" ht="12.75">
      <c r="A36" t="s">
        <v>44</v>
      </c>
      <c r="B36" s="50">
        <v>21.68884</v>
      </c>
      <c r="C36" s="50">
        <v>21.68884</v>
      </c>
      <c r="D36" s="50">
        <v>21.7041</v>
      </c>
      <c r="E36" s="50">
        <v>21.7041</v>
      </c>
      <c r="F36" s="50">
        <v>21.71631</v>
      </c>
    </row>
    <row r="37" spans="1:6" ht="12.75">
      <c r="A37" t="s">
        <v>45</v>
      </c>
      <c r="B37" s="50">
        <v>0.2934774</v>
      </c>
      <c r="C37" s="50">
        <v>0.2431234</v>
      </c>
      <c r="D37" s="50">
        <v>0.2166748</v>
      </c>
      <c r="E37" s="50">
        <v>0.2029419</v>
      </c>
      <c r="F37" s="50">
        <v>0.2009074</v>
      </c>
    </row>
    <row r="38" spans="1:7" ht="12.75">
      <c r="A38" t="s">
        <v>54</v>
      </c>
      <c r="B38" s="50">
        <v>0.0001504213</v>
      </c>
      <c r="C38" s="50">
        <v>-0.0001228504</v>
      </c>
      <c r="D38" s="50">
        <v>0</v>
      </c>
      <c r="E38" s="50">
        <v>-2.095313E-05</v>
      </c>
      <c r="F38" s="50">
        <v>8.682516E-05</v>
      </c>
      <c r="G38" s="50">
        <v>0.0002774039</v>
      </c>
    </row>
    <row r="39" spans="1:7" ht="12.75">
      <c r="A39" t="s">
        <v>55</v>
      </c>
      <c r="B39" s="50">
        <v>0.0002418677</v>
      </c>
      <c r="C39" s="50">
        <v>-0.0001790379</v>
      </c>
      <c r="D39" s="50">
        <v>-2.156921E-05</v>
      </c>
      <c r="E39" s="50">
        <v>-9.234938E-05</v>
      </c>
      <c r="F39" s="50">
        <v>0.0002636745</v>
      </c>
      <c r="G39" s="50">
        <v>0.00111079</v>
      </c>
    </row>
    <row r="40" spans="2:5" ht="12.75">
      <c r="B40" t="s">
        <v>46</v>
      </c>
      <c r="C40">
        <v>-0.00375</v>
      </c>
      <c r="D40" t="s">
        <v>47</v>
      </c>
      <c r="E40">
        <v>3.118026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0.00015042127424306885</v>
      </c>
      <c r="C50">
        <f>-0.017/(C7*C7+C22*C22)*(C21*C22+C6*C7)</f>
        <v>-0.00012285039699415248</v>
      </c>
      <c r="D50">
        <f>-0.017/(D7*D7+D22*D22)*(D21*D22+D6*D7)</f>
        <v>6.36675938038327E-06</v>
      </c>
      <c r="E50">
        <f>-0.017/(E7*E7+E22*E22)*(E21*E22+E6*E7)</f>
        <v>-2.095314231544384E-05</v>
      </c>
      <c r="F50">
        <f>-0.017/(F7*F7+F22*F22)*(F21*F22+F6*F7)</f>
        <v>8.682515393929958E-05</v>
      </c>
      <c r="G50">
        <f>(B50*B$4+C50*C$4+D50*D$4+E50*E$4+F50*F$4)/SUM(B$4:F$4)</f>
        <v>3.5198721779304834E-07</v>
      </c>
    </row>
    <row r="51" spans="1:7" ht="12.75">
      <c r="A51" t="s">
        <v>58</v>
      </c>
      <c r="B51">
        <f>-0.017/(B7*B7+B22*B22)*(B21*B7-B6*B22)</f>
        <v>0.00024186769282246763</v>
      </c>
      <c r="C51">
        <f>-0.017/(C7*C7+C22*C22)*(C21*C7-C6*C22)</f>
        <v>-0.00017903788267919333</v>
      </c>
      <c r="D51">
        <f>-0.017/(D7*D7+D22*D22)*(D21*D7-D6*D22)</f>
        <v>-2.1569205107867356E-05</v>
      </c>
      <c r="E51">
        <f>-0.017/(E7*E7+E22*E22)*(E21*E7-E6*E22)</f>
        <v>-9.234938480999814E-05</v>
      </c>
      <c r="F51">
        <f>-0.017/(F7*F7+F22*F22)*(F21*F7-F6*F22)</f>
        <v>0.00026367462389695524</v>
      </c>
      <c r="G51">
        <f>(B51*B$4+C51*C$4+D51*D$4+E51*E$4+F51*F$4)/SUM(B$4:F$4)</f>
        <v>-1.9084285999350496E-07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9999.932562756543</v>
      </c>
      <c r="C62">
        <f>C7+(2/0.017)*(C8*C50-C23*C51)</f>
        <v>10000.000379884656</v>
      </c>
      <c r="D62">
        <f>D7+(2/0.017)*(D8*D50-D23*D51)</f>
        <v>9999.996774312782</v>
      </c>
      <c r="E62">
        <f>E7+(2/0.017)*(E8*E50-E23*E51)</f>
        <v>10000.0006108698</v>
      </c>
      <c r="F62">
        <f>F7+(2/0.017)*(F8*F50-F23*F51)</f>
        <v>9999.806409224788</v>
      </c>
    </row>
    <row r="63" spans="1:6" ht="12.75">
      <c r="A63" t="s">
        <v>66</v>
      </c>
      <c r="B63">
        <f>B8+(3/0.017)*(B9*B50-B24*B51)</f>
        <v>-1.5627046914383182</v>
      </c>
      <c r="C63">
        <f>C8+(3/0.017)*(C9*C50-C24*C51)</f>
        <v>-1.6176973664751189</v>
      </c>
      <c r="D63">
        <f>D8+(3/0.017)*(D9*D50-D24*D51)</f>
        <v>-1.5318733599120482</v>
      </c>
      <c r="E63">
        <f>E8+(3/0.017)*(E9*E50-E24*E51)</f>
        <v>-2.8529702429406223</v>
      </c>
      <c r="F63">
        <f>F8+(3/0.017)*(F9*F50-F24*F51)</f>
        <v>-6.08077592097338</v>
      </c>
    </row>
    <row r="64" spans="1:6" ht="12.75">
      <c r="A64" t="s">
        <v>67</v>
      </c>
      <c r="B64">
        <f>B9+(4/0.017)*(B10*B50-B25*B51)</f>
        <v>0.40347242403144457</v>
      </c>
      <c r="C64">
        <f>C9+(4/0.017)*(C10*C50-C25*C51)</f>
        <v>0.6038400814315925</v>
      </c>
      <c r="D64">
        <f>D9+(4/0.017)*(D10*D50-D25*D51)</f>
        <v>0.446143431253218</v>
      </c>
      <c r="E64">
        <f>E9+(4/0.017)*(E10*E50-E25*E51)</f>
        <v>0.5059465192183376</v>
      </c>
      <c r="F64">
        <f>F9+(4/0.017)*(F10*F50-F25*F51)</f>
        <v>-1.7962169629917684</v>
      </c>
    </row>
    <row r="65" spans="1:6" ht="12.75">
      <c r="A65" t="s">
        <v>68</v>
      </c>
      <c r="B65">
        <f>B10+(5/0.017)*(B11*B50-B26*B51)</f>
        <v>0.537597648660327</v>
      </c>
      <c r="C65">
        <f>C10+(5/0.017)*(C11*C50-C26*C51)</f>
        <v>1.1190433948479326</v>
      </c>
      <c r="D65">
        <f>D10+(5/0.017)*(D11*D50-D26*D51)</f>
        <v>0.5623508320986141</v>
      </c>
      <c r="E65">
        <f>E10+(5/0.017)*(E11*E50-E26*E51)</f>
        <v>0.3290153679560216</v>
      </c>
      <c r="F65">
        <f>F10+(5/0.017)*(F11*F50-F26*F51)</f>
        <v>1.2763095744292328</v>
      </c>
    </row>
    <row r="66" spans="1:6" ht="12.75">
      <c r="A66" t="s">
        <v>69</v>
      </c>
      <c r="B66">
        <f>B11+(6/0.017)*(B12*B50-B27*B51)</f>
        <v>2.5941036400860162</v>
      </c>
      <c r="C66">
        <f>C11+(6/0.017)*(C12*C50-C27*C51)</f>
        <v>1.042101715738025</v>
      </c>
      <c r="D66">
        <f>D11+(6/0.017)*(D12*D50-D27*D51)</f>
        <v>1.259264098844064</v>
      </c>
      <c r="E66">
        <f>E11+(6/0.017)*(E12*E50-E27*E51)</f>
        <v>1.3175396068328649</v>
      </c>
      <c r="F66">
        <f>F11+(6/0.017)*(F12*F50-F27*F51)</f>
        <v>13.186796086298598</v>
      </c>
    </row>
    <row r="67" spans="1:6" ht="12.75">
      <c r="A67" t="s">
        <v>70</v>
      </c>
      <c r="B67">
        <f>B12+(7/0.017)*(B13*B50-B28*B51)</f>
        <v>0.11331160307933114</v>
      </c>
      <c r="C67">
        <f>C12+(7/0.017)*(C13*C50-C28*C51)</f>
        <v>0.2845878016525371</v>
      </c>
      <c r="D67">
        <f>D12+(7/0.017)*(D13*D50-D28*D51)</f>
        <v>-0.05777515545273948</v>
      </c>
      <c r="E67">
        <f>E12+(7/0.017)*(E13*E50-E28*E51)</f>
        <v>-0.5875411136926496</v>
      </c>
      <c r="F67">
        <f>F12+(7/0.017)*(F13*F50-F28*F51)</f>
        <v>-0.5409895389819942</v>
      </c>
    </row>
    <row r="68" spans="1:6" ht="12.75">
      <c r="A68" t="s">
        <v>71</v>
      </c>
      <c r="B68">
        <f>B13+(8/0.017)*(B14*B50-B29*B51)</f>
        <v>0.09526839565917414</v>
      </c>
      <c r="C68">
        <f>C13+(8/0.017)*(C14*C50-C29*C51)</f>
        <v>-0.03817980386383809</v>
      </c>
      <c r="D68">
        <f>D13+(8/0.017)*(D14*D50-D29*D51)</f>
        <v>0.08541009320701358</v>
      </c>
      <c r="E68">
        <f>E13+(8/0.017)*(E14*E50-E29*E51)</f>
        <v>0.04463393951969736</v>
      </c>
      <c r="F68">
        <f>F13+(8/0.017)*(F14*F50-F29*F51)</f>
        <v>0.12599289740396832</v>
      </c>
    </row>
    <row r="69" spans="1:6" ht="12.75">
      <c r="A69" t="s">
        <v>72</v>
      </c>
      <c r="B69">
        <f>B14+(9/0.017)*(B15*B50-B30*B51)</f>
        <v>0.03887235956569386</v>
      </c>
      <c r="C69">
        <f>C14+(9/0.017)*(C15*C50-C30*C51)</f>
        <v>0.030809919746771552</v>
      </c>
      <c r="D69">
        <f>D14+(9/0.017)*(D15*D50-D30*D51)</f>
        <v>0.0874523781184527</v>
      </c>
      <c r="E69">
        <f>E14+(9/0.017)*(E15*E50-E30*E51)</f>
        <v>0.11136503180613301</v>
      </c>
      <c r="F69">
        <f>F14+(9/0.017)*(F15*F50-F30*F51)</f>
        <v>0.16320125989224998</v>
      </c>
    </row>
    <row r="70" spans="1:6" ht="12.75">
      <c r="A70" t="s">
        <v>73</v>
      </c>
      <c r="B70">
        <f>B15+(10/0.017)*(B16*B50-B31*B51)</f>
        <v>-0.3262166700837816</v>
      </c>
      <c r="C70">
        <f>C15+(10/0.017)*(C16*C50-C31*C51)</f>
        <v>-0.11436835400509288</v>
      </c>
      <c r="D70">
        <f>D15+(10/0.017)*(D16*D50-D31*D51)</f>
        <v>-0.08555789264775143</v>
      </c>
      <c r="E70">
        <f>E15+(10/0.017)*(E16*E50-E31*E51)</f>
        <v>-0.09114501942022138</v>
      </c>
      <c r="F70">
        <f>F15+(10/0.017)*(F16*F50-F31*F51)</f>
        <v>-0.3840105352605659</v>
      </c>
    </row>
    <row r="71" spans="1:6" ht="12.75">
      <c r="A71" t="s">
        <v>74</v>
      </c>
      <c r="B71">
        <f>B16+(11/0.017)*(B17*B50-B32*B51)</f>
        <v>0.01176680614961307</v>
      </c>
      <c r="C71">
        <f>C16+(11/0.017)*(C17*C50-C32*C51)</f>
        <v>0.0069753814820072</v>
      </c>
      <c r="D71">
        <f>D16+(11/0.017)*(D17*D50-D32*D51)</f>
        <v>-0.012899619107145495</v>
      </c>
      <c r="E71">
        <f>E16+(11/0.017)*(E17*E50-E32*E51)</f>
        <v>-0.026734189264156293</v>
      </c>
      <c r="F71">
        <f>F16+(11/0.017)*(F17*F50-F32*F51)</f>
        <v>-0.049102019186493914</v>
      </c>
    </row>
    <row r="72" spans="1:6" ht="12.75">
      <c r="A72" t="s">
        <v>75</v>
      </c>
      <c r="B72">
        <f>B17+(12/0.017)*(B18*B50-B33*B51)</f>
        <v>-0.06276592822388</v>
      </c>
      <c r="C72">
        <f>C17+(12/0.017)*(C18*C50-C33*C51)</f>
        <v>-0.033743247873054</v>
      </c>
      <c r="D72">
        <f>D17+(12/0.017)*(D18*D50-D33*D51)</f>
        <v>-0.038319473323093385</v>
      </c>
      <c r="E72">
        <f>E17+(12/0.017)*(E18*E50-E33*E51)</f>
        <v>-0.037212282716174196</v>
      </c>
      <c r="F72">
        <f>F17+(12/0.017)*(F18*F50-F33*F51)</f>
        <v>-0.06504285224551075</v>
      </c>
    </row>
    <row r="73" spans="1:6" ht="12.75">
      <c r="A73" t="s">
        <v>76</v>
      </c>
      <c r="B73">
        <f>B18+(13/0.017)*(B19*B50-B34*B51)</f>
        <v>0.012591496691889869</v>
      </c>
      <c r="C73">
        <f>C18+(13/0.017)*(C19*C50-C34*C51)</f>
        <v>0.015958113162734173</v>
      </c>
      <c r="D73">
        <f>D18+(13/0.017)*(D19*D50-D34*D51)</f>
        <v>0.03284955593359821</v>
      </c>
      <c r="E73">
        <f>E18+(13/0.017)*(E19*E50-E34*E51)</f>
        <v>0.05256101822659513</v>
      </c>
      <c r="F73">
        <f>F18+(13/0.017)*(F19*F50-F34*F51)</f>
        <v>0.012278844383488776</v>
      </c>
    </row>
    <row r="74" spans="1:6" ht="12.75">
      <c r="A74" t="s">
        <v>77</v>
      </c>
      <c r="B74">
        <f>B19+(14/0.017)*(B20*B50-B35*B51)</f>
        <v>-0.1990496661281167</v>
      </c>
      <c r="C74">
        <f>C19+(14/0.017)*(C20*C50-C35*C51)</f>
        <v>-0.18461333400911467</v>
      </c>
      <c r="D74">
        <f>D19+(14/0.017)*(D20*D50-D35*D51)</f>
        <v>-0.18980959533118097</v>
      </c>
      <c r="E74">
        <f>E19+(14/0.017)*(E20*E50-E35*E51)</f>
        <v>-0.19499395210857487</v>
      </c>
      <c r="F74">
        <f>F19+(14/0.017)*(F20*F50-F35*F51)</f>
        <v>-0.13344908161136418</v>
      </c>
    </row>
    <row r="75" spans="1:6" ht="12.75">
      <c r="A75" t="s">
        <v>78</v>
      </c>
      <c r="B75" s="50">
        <f>B20</f>
        <v>-0.00665493</v>
      </c>
      <c r="C75" s="50">
        <f>C20</f>
        <v>-0.007263201</v>
      </c>
      <c r="D75" s="50">
        <f>D20</f>
        <v>-0.007587312</v>
      </c>
      <c r="E75" s="50">
        <f>E20</f>
        <v>0.00128785</v>
      </c>
      <c r="F75" s="50">
        <f>F20</f>
        <v>-0.01345515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134.90445227884484</v>
      </c>
      <c r="C82">
        <f>C22+(2/0.017)*(C8*C51+C23*C50)</f>
        <v>27.79229917910582</v>
      </c>
      <c r="D82">
        <f>D22+(2/0.017)*(D8*D51+D23*D50)</f>
        <v>-57.09001661424597</v>
      </c>
      <c r="E82">
        <f>E22+(2/0.017)*(E8*E51+E23*E50)</f>
        <v>-39.202312699035915</v>
      </c>
      <c r="F82">
        <f>F22+(2/0.017)*(F8*F51+F23*F50)</f>
        <v>-26.88572357646313</v>
      </c>
    </row>
    <row r="83" spans="1:6" ht="12.75">
      <c r="A83" t="s">
        <v>81</v>
      </c>
      <c r="B83">
        <f>B23+(3/0.017)*(B9*B51+B24*B50)</f>
        <v>1.2947052490216857</v>
      </c>
      <c r="C83">
        <f>C23+(3/0.017)*(C9*C51+C24*C50)</f>
        <v>-1.013073150245932</v>
      </c>
      <c r="D83">
        <f>D23+(3/0.017)*(D9*D51+D24*D50)</f>
        <v>-0.8316252909672223</v>
      </c>
      <c r="E83">
        <f>E23+(3/0.017)*(E9*E51+E24*E50)</f>
        <v>-0.5742549961646607</v>
      </c>
      <c r="F83">
        <f>F23+(3/0.017)*(F9*F51+F24*F50)</f>
        <v>3.937411662385241</v>
      </c>
    </row>
    <row r="84" spans="1:6" ht="12.75">
      <c r="A84" t="s">
        <v>82</v>
      </c>
      <c r="B84">
        <f>B24+(4/0.017)*(B10*B51+B25*B50)</f>
        <v>-2.106613713309021</v>
      </c>
      <c r="C84">
        <f>C24+(4/0.017)*(C10*C51+C25*C50)</f>
        <v>-2.1086378174113856</v>
      </c>
      <c r="D84">
        <f>D24+(4/0.017)*(D10*D51+D25*D50)</f>
        <v>-4.930843854434859</v>
      </c>
      <c r="E84">
        <f>E24+(4/0.017)*(E10*E51+E25*E50)</f>
        <v>-3.3591331782812244</v>
      </c>
      <c r="F84">
        <f>F24+(4/0.017)*(F10*F51+F25*F50)</f>
        <v>-7.1178612237826355</v>
      </c>
    </row>
    <row r="85" spans="1:6" ht="12.75">
      <c r="A85" t="s">
        <v>83</v>
      </c>
      <c r="B85">
        <f>B25+(5/0.017)*(B11*B51+B26*B50)</f>
        <v>0.4219297047709819</v>
      </c>
      <c r="C85">
        <f>C25+(5/0.017)*(C11*C51+C26*C50)</f>
        <v>-0.46261421769508704</v>
      </c>
      <c r="D85">
        <f>D25+(5/0.017)*(D11*D51+D26*D50)</f>
        <v>-0.004387282073392013</v>
      </c>
      <c r="E85">
        <f>E25+(5/0.017)*(E11*E51+E26*E50)</f>
        <v>-0.42482863996743725</v>
      </c>
      <c r="F85">
        <f>F25+(5/0.017)*(F11*F51+F26*F50)</f>
        <v>-1.6681372840807969</v>
      </c>
    </row>
    <row r="86" spans="1:6" ht="12.75">
      <c r="A86" t="s">
        <v>84</v>
      </c>
      <c r="B86">
        <f>B26+(6/0.017)*(B12*B51+B27*B50)</f>
        <v>1.3291848855769988</v>
      </c>
      <c r="C86">
        <f>C26+(6/0.017)*(C12*C51+C27*C50)</f>
        <v>0.1832670316260961</v>
      </c>
      <c r="D86">
        <f>D26+(6/0.017)*(D12*D51+D27*D50)</f>
        <v>0.4041018756218482</v>
      </c>
      <c r="E86">
        <f>E26+(6/0.017)*(E12*E51+E27*E50)</f>
        <v>0.6769194283114787</v>
      </c>
      <c r="F86">
        <f>F26+(6/0.017)*(F12*F51+F27*F50)</f>
        <v>1.9296408953163433</v>
      </c>
    </row>
    <row r="87" spans="1:6" ht="12.75">
      <c r="A87" t="s">
        <v>85</v>
      </c>
      <c r="B87">
        <f>B27+(7/0.017)*(B13*B51+B28*B50)</f>
        <v>0.22018083557320303</v>
      </c>
      <c r="C87">
        <f>C27+(7/0.017)*(C13*C51+C28*C50)</f>
        <v>0.25381055092816396</v>
      </c>
      <c r="D87">
        <f>D27+(7/0.017)*(D13*D51+D28*D50)</f>
        <v>0.44028017798438207</v>
      </c>
      <c r="E87">
        <f>E27+(7/0.017)*(E13*E51+E28*E50)</f>
        <v>0.6192958702485661</v>
      </c>
      <c r="F87">
        <f>F27+(7/0.017)*(F13*F51+F28*F50)</f>
        <v>0.5904379781175124</v>
      </c>
    </row>
    <row r="88" spans="1:6" ht="12.75">
      <c r="A88" t="s">
        <v>86</v>
      </c>
      <c r="B88">
        <f>B28+(8/0.017)*(B14*B51+B29*B50)</f>
        <v>0.07386111322698515</v>
      </c>
      <c r="C88">
        <f>C28+(8/0.017)*(C14*C51+C29*C50)</f>
        <v>-0.24666199119115967</v>
      </c>
      <c r="D88">
        <f>D28+(8/0.017)*(D14*D51+D29*D50)</f>
        <v>-0.37725485590327595</v>
      </c>
      <c r="E88">
        <f>E28+(8/0.017)*(E14*E51+E29*E50)</f>
        <v>-0.17997693551898064</v>
      </c>
      <c r="F88">
        <f>F28+(8/0.017)*(F14*F51+F29*F50)</f>
        <v>-0.15553738597922603</v>
      </c>
    </row>
    <row r="89" spans="1:6" ht="12.75">
      <c r="A89" t="s">
        <v>87</v>
      </c>
      <c r="B89">
        <f>B29+(9/0.017)*(B15*B51+B30*B50)</f>
        <v>0.02221683591901942</v>
      </c>
      <c r="C89">
        <f>C29+(9/0.017)*(C15*C51+C30*C50)</f>
        <v>0.09386895456668283</v>
      </c>
      <c r="D89">
        <f>D29+(9/0.017)*(D15*D51+D30*D50)</f>
        <v>0.11294655187353145</v>
      </c>
      <c r="E89">
        <f>E29+(9/0.017)*(E15*E51+E30*E50)</f>
        <v>0.06903691409549971</v>
      </c>
      <c r="F89">
        <f>F29+(9/0.017)*(F15*F51+F30*F50)</f>
        <v>0.04140376818791926</v>
      </c>
    </row>
    <row r="90" spans="1:6" ht="12.75">
      <c r="A90" t="s">
        <v>88</v>
      </c>
      <c r="B90">
        <f>B30+(10/0.017)*(B16*B51+B31*B50)</f>
        <v>0.10895689199347135</v>
      </c>
      <c r="C90">
        <f>C30+(10/0.017)*(C16*C51+C31*C50)</f>
        <v>0.11135701343973504</v>
      </c>
      <c r="D90">
        <f>D30+(10/0.017)*(D16*D51+D31*D50)</f>
        <v>0.03125655130279965</v>
      </c>
      <c r="E90">
        <f>E30+(10/0.017)*(E16*E51+E31*E50)</f>
        <v>-0.02193634388720871</v>
      </c>
      <c r="F90">
        <f>F30+(10/0.017)*(F16*F51+F31*F50)</f>
        <v>0.2027063754248897</v>
      </c>
    </row>
    <row r="91" spans="1:6" ht="12.75">
      <c r="A91" t="s">
        <v>89</v>
      </c>
      <c r="B91">
        <f>B31+(11/0.017)*(B17*B51+B32*B50)</f>
        <v>-0.02426622296610574</v>
      </c>
      <c r="C91">
        <f>C31+(11/0.017)*(C17*C51+C32*C50)</f>
        <v>0.04822376564404776</v>
      </c>
      <c r="D91">
        <f>D31+(11/0.017)*(D17*D51+D32*D50)</f>
        <v>0.029219684641170657</v>
      </c>
      <c r="E91">
        <f>E31+(11/0.017)*(E17*E51+E32*E50)</f>
        <v>0.02113081164894208</v>
      </c>
      <c r="F91">
        <f>F31+(11/0.017)*(F17*F51+F32*F50)</f>
        <v>0.03607526591266884</v>
      </c>
    </row>
    <row r="92" spans="1:6" ht="12.75">
      <c r="A92" t="s">
        <v>90</v>
      </c>
      <c r="B92">
        <f>B32+(12/0.017)*(B18*B51+B33*B50)</f>
        <v>0.07402448055046533</v>
      </c>
      <c r="C92">
        <f>C32+(12/0.017)*(C18*C51+C33*C50)</f>
        <v>-0.0345901703022081</v>
      </c>
      <c r="D92">
        <f>D32+(12/0.017)*(D18*D51+D33*D50)</f>
        <v>-0.006574943905794297</v>
      </c>
      <c r="E92">
        <f>E32+(12/0.017)*(E18*E51+E33*E50)</f>
        <v>-0.01029251595915899</v>
      </c>
      <c r="F92">
        <f>F32+(12/0.017)*(F18*F51+F33*F50)</f>
        <v>0.039355412123278935</v>
      </c>
    </row>
    <row r="93" spans="1:6" ht="12.75">
      <c r="A93" t="s">
        <v>91</v>
      </c>
      <c r="B93">
        <f>B33+(13/0.017)*(B19*B51+B34*B50)</f>
        <v>0.11724671068617776</v>
      </c>
      <c r="C93">
        <f>C33+(13/0.017)*(C19*C51+C34*C50)</f>
        <v>0.127832263510188</v>
      </c>
      <c r="D93">
        <f>D33+(13/0.017)*(D19*D51+D34*D50)</f>
        <v>0.11818726351164553</v>
      </c>
      <c r="E93">
        <f>E33+(13/0.017)*(E19*E51+E34*E50)</f>
        <v>0.14066705486335654</v>
      </c>
      <c r="F93">
        <f>F33+(13/0.017)*(F19*F51+F34*F50)</f>
        <v>0.09429114900006616</v>
      </c>
    </row>
    <row r="94" spans="1:6" ht="12.75">
      <c r="A94" t="s">
        <v>92</v>
      </c>
      <c r="B94">
        <f>B34+(14/0.017)*(B20*B51+B35*B50)</f>
        <v>-0.019096799300595355</v>
      </c>
      <c r="C94">
        <f>C34+(14/0.017)*(C20*C51+C35*C50)</f>
        <v>0.0010437239683611988</v>
      </c>
      <c r="D94">
        <f>D34+(14/0.017)*(D20*D51+D35*D50)</f>
        <v>0.003972026683954758</v>
      </c>
      <c r="E94">
        <f>E34+(14/0.017)*(E20*E51+E35*E50)</f>
        <v>-0.0067343094155698805</v>
      </c>
      <c r="F94">
        <f>F34+(14/0.017)*(F20*F51+F35*F50)</f>
        <v>-0.01745765632928254</v>
      </c>
    </row>
    <row r="95" spans="1:6" ht="12.75">
      <c r="A95" t="s">
        <v>93</v>
      </c>
      <c r="B95" s="50">
        <f>B35</f>
        <v>-0.005493995</v>
      </c>
      <c r="C95" s="50">
        <f>C35</f>
        <v>0.001202779</v>
      </c>
      <c r="D95" s="50">
        <f>D35</f>
        <v>0.0003708052</v>
      </c>
      <c r="E95" s="50">
        <f>E35</f>
        <v>-0.002926002</v>
      </c>
      <c r="F95" s="50">
        <f>F35</f>
        <v>0.003483853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-1.56271522995906</v>
      </c>
      <c r="C103">
        <f>C63*10000/C62</f>
        <v>-1.6176973050212806</v>
      </c>
      <c r="D103">
        <f>D63*10000/D62</f>
        <v>-1.5318738540466392</v>
      </c>
      <c r="E103">
        <f>E63*10000/E62</f>
        <v>-2.8529700686612967</v>
      </c>
      <c r="F103">
        <f>F63*10000/F62</f>
        <v>-6.080893641464784</v>
      </c>
      <c r="G103">
        <f>AVERAGE(C103:E103)</f>
        <v>-2.0008470759097388</v>
      </c>
      <c r="H103">
        <f>STDEV(C103:E103)</f>
        <v>0.7392067452791562</v>
      </c>
      <c r="I103">
        <f>(B103*B4+C103*C4+D103*D4+E103*E4+F103*F4)/SUM(B4:F4)</f>
        <v>-2.4814563704587456</v>
      </c>
      <c r="K103">
        <f>(LN(H103)+LN(H123))/2-LN(K114*K115^3)</f>
        <v>-4.785565843975999</v>
      </c>
    </row>
    <row r="104" spans="1:11" ht="12.75">
      <c r="A104" t="s">
        <v>67</v>
      </c>
      <c r="B104">
        <f>B64*10000/B62</f>
        <v>0.40347514495660247</v>
      </c>
      <c r="C104">
        <f>C64*10000/C62</f>
        <v>0.6038400584926352</v>
      </c>
      <c r="D104">
        <f>D64*10000/D62</f>
        <v>0.44614357516518083</v>
      </c>
      <c r="E104">
        <f>E64*10000/E62</f>
        <v>0.5059464883115946</v>
      </c>
      <c r="F104">
        <f>F64*10000/F62</f>
        <v>-1.7962517367683881</v>
      </c>
      <c r="G104">
        <f>AVERAGE(C104:E104)</f>
        <v>0.5186433739898035</v>
      </c>
      <c r="H104">
        <f>STDEV(C104:E104)</f>
        <v>0.0796112642338109</v>
      </c>
      <c r="I104">
        <f>(B104*B4+C104*C4+D104*D4+E104*E4+F104*F4)/SUM(B4:F4)</f>
        <v>0.1931641937926335</v>
      </c>
      <c r="K104">
        <f>(LN(H104)+LN(H124))/2-LN(K114*K115^4)</f>
        <v>-4.379274172551803</v>
      </c>
    </row>
    <row r="105" spans="1:11" ht="12.75">
      <c r="A105" t="s">
        <v>68</v>
      </c>
      <c r="B105">
        <f>B65*10000/B62</f>
        <v>0.5376012740951274</v>
      </c>
      <c r="C105">
        <f>C65*10000/C62</f>
        <v>1.1190433523371928</v>
      </c>
      <c r="D105">
        <f>D65*10000/D62</f>
        <v>0.5623510134954618</v>
      </c>
      <c r="E105">
        <f>E65*10000/E62</f>
        <v>0.3290153478574676</v>
      </c>
      <c r="F105">
        <f>F65*10000/F62</f>
        <v>1.276334283083562</v>
      </c>
      <c r="G105">
        <f>AVERAGE(C105:E105)</f>
        <v>0.6701365712300408</v>
      </c>
      <c r="H105">
        <f>STDEV(C105:E105)</f>
        <v>0.40589328253577905</v>
      </c>
      <c r="I105">
        <f>(B105*B4+C105*C4+D105*D4+E105*E4+F105*F4)/SUM(B4:F4)</f>
        <v>0.7317893075401678</v>
      </c>
      <c r="K105">
        <f>(LN(H105)+LN(H125))/2-LN(K114*K115^5)</f>
        <v>-3.83127478219804</v>
      </c>
    </row>
    <row r="106" spans="1:11" ht="12.75">
      <c r="A106" t="s">
        <v>69</v>
      </c>
      <c r="B106">
        <f>B66*10000/B62</f>
        <v>2.594121134123864</v>
      </c>
      <c r="C106">
        <f>C66*10000/C62</f>
        <v>1.0421016761501816</v>
      </c>
      <c r="D106">
        <f>D66*10000/D62</f>
        <v>1.259264505043406</v>
      </c>
      <c r="E106">
        <f>E66*10000/E62</f>
        <v>1.317539526348354</v>
      </c>
      <c r="F106">
        <f>F66*10000/F62</f>
        <v>13.187051375448453</v>
      </c>
      <c r="G106">
        <f>AVERAGE(C106:E106)</f>
        <v>1.2063019025139805</v>
      </c>
      <c r="H106">
        <f>STDEV(C106:E106)</f>
        <v>0.14515605492181502</v>
      </c>
      <c r="I106">
        <f>(B106*B4+C106*C4+D106*D4+E106*E4+F106*F4)/SUM(B4:F4)</f>
        <v>3.005739482648038</v>
      </c>
      <c r="K106">
        <f>(LN(H106)+LN(H126))/2-LN(K114*K115^6)</f>
        <v>-3.768197991825054</v>
      </c>
    </row>
    <row r="107" spans="1:11" ht="12.75">
      <c r="A107" t="s">
        <v>70</v>
      </c>
      <c r="B107">
        <f>B67*10000/B62</f>
        <v>0.11331236722670068</v>
      </c>
      <c r="C107">
        <f>C67*10000/C62</f>
        <v>0.2845877908414836</v>
      </c>
      <c r="D107">
        <f>D67*10000/D62</f>
        <v>-0.05777517408920354</v>
      </c>
      <c r="E107">
        <f>E67*10000/E62</f>
        <v>-0.5875410778015396</v>
      </c>
      <c r="F107">
        <f>F67*10000/F62</f>
        <v>-0.5410000122431702</v>
      </c>
      <c r="G107">
        <f>AVERAGE(C107:E107)</f>
        <v>-0.1202428203497532</v>
      </c>
      <c r="H107">
        <f>STDEV(C107:E107)</f>
        <v>0.4394073804593407</v>
      </c>
      <c r="I107">
        <f>(B107*B4+C107*C4+D107*D4+E107*E4+F107*F4)/SUM(B4:F4)</f>
        <v>-0.1424458945476242</v>
      </c>
      <c r="K107">
        <f>(LN(H107)+LN(H127))/2-LN(K114*K115^7)</f>
        <v>-2.7742667685173044</v>
      </c>
    </row>
    <row r="108" spans="1:9" ht="12.75">
      <c r="A108" t="s">
        <v>71</v>
      </c>
      <c r="B108">
        <f>B68*10000/B62</f>
        <v>0.09526903812730594</v>
      </c>
      <c r="C108">
        <f>C68*10000/C62</f>
        <v>-0.03817980241344598</v>
      </c>
      <c r="D108">
        <f>D68*10000/D62</f>
        <v>0.08541012075764706</v>
      </c>
      <c r="E108">
        <f>E68*10000/E62</f>
        <v>0.04463393679314496</v>
      </c>
      <c r="F108">
        <f>F68*10000/F62</f>
        <v>0.12599533655745604</v>
      </c>
      <c r="G108">
        <f>AVERAGE(C108:E108)</f>
        <v>0.030621418379115348</v>
      </c>
      <c r="H108">
        <f>STDEV(C108:E108)</f>
        <v>0.06297523546273415</v>
      </c>
      <c r="I108">
        <f>(B108*B4+C108*C4+D108*D4+E108*E4+F108*F4)/SUM(B4:F4)</f>
        <v>0.05272007889471823</v>
      </c>
    </row>
    <row r="109" spans="1:9" ht="12.75">
      <c r="A109" t="s">
        <v>72</v>
      </c>
      <c r="B109">
        <f>B69*10000/B62</f>
        <v>0.03887262171193928</v>
      </c>
      <c r="C109">
        <f>C69*10000/C62</f>
        <v>0.03080991857635002</v>
      </c>
      <c r="D109">
        <f>D69*10000/D62</f>
        <v>0.08745240632786364</v>
      </c>
      <c r="E109">
        <f>E69*10000/E62</f>
        <v>0.11136502500317996</v>
      </c>
      <c r="F109">
        <f>F69*10000/F62</f>
        <v>0.16320441937925656</v>
      </c>
      <c r="G109">
        <f>AVERAGE(C109:E109)</f>
        <v>0.0765424499691312</v>
      </c>
      <c r="H109">
        <f>STDEV(C109:E109)</f>
        <v>0.04137090346694836</v>
      </c>
      <c r="I109">
        <f>(B109*B4+C109*C4+D109*D4+E109*E4+F109*F4)/SUM(B4:F4)</f>
        <v>0.08263225005221717</v>
      </c>
    </row>
    <row r="110" spans="1:11" ht="12.75">
      <c r="A110" t="s">
        <v>73</v>
      </c>
      <c r="B110">
        <f>B70*10000/B62</f>
        <v>-0.3262188700139173</v>
      </c>
      <c r="C110">
        <f>C70*10000/C62</f>
        <v>-0.11436834966041476</v>
      </c>
      <c r="D110">
        <f>D70*10000/D62</f>
        <v>-0.0855579202460604</v>
      </c>
      <c r="E110">
        <f>E70*10000/E62</f>
        <v>-0.09114501385244773</v>
      </c>
      <c r="F110">
        <f>F70*10000/F62</f>
        <v>-0.38401796949420686</v>
      </c>
      <c r="G110">
        <f>AVERAGE(C110:E110)</f>
        <v>-0.0970237612529743</v>
      </c>
      <c r="H110">
        <f>STDEV(C110:E110)</f>
        <v>0.0152784149704501</v>
      </c>
      <c r="I110">
        <f>(B110*B4+C110*C4+D110*D4+E110*E4+F110*F4)/SUM(B4:F4)</f>
        <v>-0.168566266630439</v>
      </c>
      <c r="K110">
        <f>EXP(AVERAGE(K103:K107))</f>
        <v>0.0200863276494683</v>
      </c>
    </row>
    <row r="111" spans="1:9" ht="12.75">
      <c r="A111" t="s">
        <v>74</v>
      </c>
      <c r="B111">
        <f>B71*10000/B62</f>
        <v>0.011766885502245304</v>
      </c>
      <c r="C111">
        <f>C71*10000/C62</f>
        <v>0.00697538121702317</v>
      </c>
      <c r="D111">
        <f>D71*10000/D62</f>
        <v>-0.012899623268160484</v>
      </c>
      <c r="E111">
        <f>E71*10000/E62</f>
        <v>-0.02673418763104551</v>
      </c>
      <c r="F111">
        <f>F71*10000/F62</f>
        <v>-0.04910296977469231</v>
      </c>
      <c r="G111">
        <f>AVERAGE(C111:E111)</f>
        <v>-0.010886143227394276</v>
      </c>
      <c r="H111">
        <f>STDEV(C111:E111)</f>
        <v>0.0169447435621373</v>
      </c>
      <c r="I111">
        <f>(B111*B4+C111*C4+D111*D4+E111*E4+F111*F4)/SUM(B4:F4)</f>
        <v>-0.012695129611821688</v>
      </c>
    </row>
    <row r="112" spans="1:9" ht="12.75">
      <c r="A112" t="s">
        <v>75</v>
      </c>
      <c r="B112">
        <f>B72*10000/B62</f>
        <v>-0.06276635150285272</v>
      </c>
      <c r="C112">
        <f>C72*10000/C62</f>
        <v>-0.033743246591199844</v>
      </c>
      <c r="D112">
        <f>D72*10000/D62</f>
        <v>-0.0383194856837609</v>
      </c>
      <c r="E112">
        <f>E72*10000/E62</f>
        <v>-0.03721228044298836</v>
      </c>
      <c r="F112">
        <f>F72*10000/F62</f>
        <v>-0.0650441114395064</v>
      </c>
      <c r="G112">
        <f>AVERAGE(C112:E112)</f>
        <v>-0.03642500423931636</v>
      </c>
      <c r="H112">
        <f>STDEV(C112:E112)</f>
        <v>0.002387539303073852</v>
      </c>
      <c r="I112">
        <f>(B112*B4+C112*C4+D112*D4+E112*E4+F112*F4)/SUM(B4:F4)</f>
        <v>-0.04406483558958762</v>
      </c>
    </row>
    <row r="113" spans="1:9" ht="12.75">
      <c r="A113" t="s">
        <v>76</v>
      </c>
      <c r="B113">
        <f>B73*10000/B62</f>
        <v>0.012591581606045297</v>
      </c>
      <c r="C113">
        <f>C73*10000/C62</f>
        <v>0.015958112556509963</v>
      </c>
      <c r="D113">
        <f>D73*10000/D62</f>
        <v>0.0328495665298409</v>
      </c>
      <c r="E113">
        <f>E73*10000/E62</f>
        <v>0.05256101501580147</v>
      </c>
      <c r="F113">
        <f>F73*10000/F62</f>
        <v>0.012279082095190946</v>
      </c>
      <c r="G113">
        <f>AVERAGE(C113:E113)</f>
        <v>0.033789564700717444</v>
      </c>
      <c r="H113">
        <f>STDEV(C113:E113)</f>
        <v>0.018319547334255858</v>
      </c>
      <c r="I113">
        <f>(B113*B4+C113*C4+D113*D4+E113*E4+F113*F4)/SUM(B4:F4)</f>
        <v>0.027843003778896074</v>
      </c>
    </row>
    <row r="114" spans="1:11" ht="12.75">
      <c r="A114" t="s">
        <v>77</v>
      </c>
      <c r="B114">
        <f>B74*10000/B62</f>
        <v>-0.19905100847324858</v>
      </c>
      <c r="C114">
        <f>C74*10000/C62</f>
        <v>-0.18461332699593766</v>
      </c>
      <c r="D114">
        <f>D74*10000/D62</f>
        <v>-0.18980965655783927</v>
      </c>
      <c r="E114">
        <f>E74*10000/E62</f>
        <v>-0.19499394019698396</v>
      </c>
      <c r="F114">
        <f>F74*10000/F62</f>
        <v>-0.13345166511249443</v>
      </c>
      <c r="G114">
        <f>AVERAGE(C114:E114)</f>
        <v>-0.18980564125025365</v>
      </c>
      <c r="H114">
        <f>STDEV(C114:E114)</f>
        <v>0.005190307765387527</v>
      </c>
      <c r="I114">
        <f>(B114*B4+C114*C4+D114*D4+E114*E4+F114*F4)/SUM(B4:F4)</f>
        <v>-0.18363024066957156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-0.006654974879316114</v>
      </c>
      <c r="C115">
        <f>C75*10000/C62</f>
        <v>-0.00726320072408215</v>
      </c>
      <c r="D115">
        <f>D75*10000/D62</f>
        <v>-0.007587314447430323</v>
      </c>
      <c r="E115">
        <f>E75*10000/E62</f>
        <v>0.0012878499213291377</v>
      </c>
      <c r="F115">
        <f>F75*10000/F62</f>
        <v>-0.013455410484334646</v>
      </c>
      <c r="G115">
        <f>AVERAGE(C115:E115)</f>
        <v>-0.004520888416727778</v>
      </c>
      <c r="H115">
        <f>STDEV(C115:E115)</f>
        <v>0.005033124599731744</v>
      </c>
      <c r="I115">
        <f>(B115*B4+C115*C4+D115*D4+E115*E4+F115*F4)/SUM(B4:F4)</f>
        <v>-0.0060224906918186485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134.90536204341922</v>
      </c>
      <c r="C122">
        <f>C82*10000/C62</f>
        <v>27.79229812331906</v>
      </c>
      <c r="D122">
        <f>D82*10000/D62</f>
        <v>-57.090035029705604</v>
      </c>
      <c r="E122">
        <f>E82*10000/E62</f>
        <v>-39.20231030428517</v>
      </c>
      <c r="F122">
        <f>F82*10000/F62</f>
        <v>-26.886244069346322</v>
      </c>
      <c r="G122">
        <f>AVERAGE(C122:E122)</f>
        <v>-22.833349070223903</v>
      </c>
      <c r="H122">
        <f>STDEV(C122:E122)</f>
        <v>44.74605892463512</v>
      </c>
      <c r="I122">
        <f>(B122*B4+C122*C4+D122*D4+E122*E4+F122*F4)/SUM(B4:F4)</f>
        <v>-0.47966769923548924</v>
      </c>
    </row>
    <row r="123" spans="1:9" ht="12.75">
      <c r="A123" t="s">
        <v>81</v>
      </c>
      <c r="B123">
        <f>B83*10000/B62</f>
        <v>1.2947139802158747</v>
      </c>
      <c r="C123">
        <f>C83*10000/C62</f>
        <v>-1.0130731117608391</v>
      </c>
      <c r="D123">
        <f>D83*10000/D62</f>
        <v>-0.8316255592236159</v>
      </c>
      <c r="E123">
        <f>E83*10000/E62</f>
        <v>-0.5742549610851594</v>
      </c>
      <c r="F123">
        <f>F83*10000/F62</f>
        <v>3.937487888518514</v>
      </c>
      <c r="G123">
        <f>AVERAGE(C123:E123)</f>
        <v>-0.8063178773565381</v>
      </c>
      <c r="H123">
        <f>STDEV(C123:E123)</f>
        <v>0.22050102360696608</v>
      </c>
      <c r="I123">
        <f>(B123*B4+C123*C4+D123*D4+E123*E4+F123*F4)/SUM(B4:F4)</f>
        <v>0.13132123585829283</v>
      </c>
    </row>
    <row r="124" spans="1:9" ht="12.75">
      <c r="A124" t="s">
        <v>82</v>
      </c>
      <c r="B124">
        <f>B84*10000/B62</f>
        <v>-2.1066279198270115</v>
      </c>
      <c r="C124">
        <f>C84*10000/C62</f>
        <v>-2.1086377373074736</v>
      </c>
      <c r="D124">
        <f>D84*10000/D62</f>
        <v>-4.930845444971372</v>
      </c>
      <c r="E124">
        <f>E84*10000/E62</f>
        <v>-3.3591329730819357</v>
      </c>
      <c r="F124">
        <f>F84*10000/F62</f>
        <v>-7.117999021677492</v>
      </c>
      <c r="G124">
        <f>AVERAGE(C124:E124)</f>
        <v>-3.46620538512026</v>
      </c>
      <c r="H124">
        <f>STDEV(C124:E124)</f>
        <v>1.4141472562516837</v>
      </c>
      <c r="I124">
        <f>(B124*B4+C124*C4+D124*D4+E124*E4+F124*F4)/SUM(B4:F4)</f>
        <v>-3.7559097196356257</v>
      </c>
    </row>
    <row r="125" spans="1:9" ht="12.75">
      <c r="A125" t="s">
        <v>83</v>
      </c>
      <c r="B125">
        <f>B85*10000/B62</f>
        <v>0.4219325501677927</v>
      </c>
      <c r="C125">
        <f>C85*10000/C62</f>
        <v>-0.46261420012108345</v>
      </c>
      <c r="D125">
        <f>D85*10000/D62</f>
        <v>-0.0043872834885924404</v>
      </c>
      <c r="E125">
        <f>E85*10000/E62</f>
        <v>-0.42482861401594024</v>
      </c>
      <c r="F125">
        <f>F85*10000/F62</f>
        <v>-1.668169578304982</v>
      </c>
      <c r="G125">
        <f>AVERAGE(C125:E125)</f>
        <v>-0.2972766992085387</v>
      </c>
      <c r="H125">
        <f>STDEV(C125:E125)</f>
        <v>0.2543523049038595</v>
      </c>
      <c r="I125">
        <f>(B125*B4+C125*C4+D125*D4+E125*E4+F125*F4)/SUM(B4:F4)</f>
        <v>-0.37577176107097787</v>
      </c>
    </row>
    <row r="126" spans="1:9" ht="12.75">
      <c r="A126" t="s">
        <v>84</v>
      </c>
      <c r="B126">
        <f>B86*10000/B62</f>
        <v>1.3291938492939204</v>
      </c>
      <c r="C126">
        <f>C86*10000/C62</f>
        <v>0.18326702466406303</v>
      </c>
      <c r="D126">
        <f>D86*10000/D62</f>
        <v>0.4041020059725157</v>
      </c>
      <c r="E126">
        <f>E86*10000/E62</f>
        <v>0.6769193869605176</v>
      </c>
      <c r="F126">
        <f>F86*10000/F62</f>
        <v>1.929678252107217</v>
      </c>
      <c r="G126">
        <f>AVERAGE(C126:E126)</f>
        <v>0.42142947253236546</v>
      </c>
      <c r="H126">
        <f>STDEV(C126:E126)</f>
        <v>0.2472819130532084</v>
      </c>
      <c r="I126">
        <f>(B126*B4+C126*C4+D126*D4+E126*E4+F126*F4)/SUM(B4:F4)</f>
        <v>0.7543261048062669</v>
      </c>
    </row>
    <row r="127" spans="1:9" ht="12.75">
      <c r="A127" t="s">
        <v>85</v>
      </c>
      <c r="B127">
        <f>B87*10000/B62</f>
        <v>0.22018232042207772</v>
      </c>
      <c r="C127">
        <f>C87*10000/C62</f>
        <v>0.25381054128629094</v>
      </c>
      <c r="D127">
        <f>D87*10000/D62</f>
        <v>0.44028032000504214</v>
      </c>
      <c r="E127">
        <f>E87*10000/E62</f>
        <v>0.619295832417654</v>
      </c>
      <c r="F127">
        <f>F87*10000/F62</f>
        <v>0.5904494086733872</v>
      </c>
      <c r="G127">
        <f>AVERAGE(C127:E127)</f>
        <v>0.43779556456966234</v>
      </c>
      <c r="H127">
        <f>STDEV(C127:E127)</f>
        <v>0.18275531460267994</v>
      </c>
      <c r="I127">
        <f>(B127*B4+C127*C4+D127*D4+E127*E4+F127*F4)/SUM(B4:F4)</f>
        <v>0.42656542728650726</v>
      </c>
    </row>
    <row r="128" spans="1:9" ht="12.75">
      <c r="A128" t="s">
        <v>86</v>
      </c>
      <c r="B128">
        <f>B88*10000/B62</f>
        <v>0.07386161132933167</v>
      </c>
      <c r="C128">
        <f>C88*10000/C62</f>
        <v>-0.24666198182084947</v>
      </c>
      <c r="D128">
        <f>D88*10000/D62</f>
        <v>-0.37725497759393184</v>
      </c>
      <c r="E128">
        <f>E88*10000/E62</f>
        <v>-0.17997692452473385</v>
      </c>
      <c r="F128">
        <f>F88*10000/F62</f>
        <v>-0.15554039709783113</v>
      </c>
      <c r="G128">
        <f>AVERAGE(C128:E128)</f>
        <v>-0.2679646279798384</v>
      </c>
      <c r="H128">
        <f>STDEV(C128:E128)</f>
        <v>0.10034943749580591</v>
      </c>
      <c r="I128">
        <f>(B128*B4+C128*C4+D128*D4+E128*E4+F128*F4)/SUM(B4:F4)</f>
        <v>-0.20336180109530677</v>
      </c>
    </row>
    <row r="129" spans="1:9" ht="12.75">
      <c r="A129" t="s">
        <v>87</v>
      </c>
      <c r="B129">
        <f>B89*10000/B62</f>
        <v>0.022216985744247072</v>
      </c>
      <c r="C129">
        <f>C89*10000/C62</f>
        <v>0.09386895100074541</v>
      </c>
      <c r="D129">
        <f>D89*10000/D62</f>
        <v>0.11294658830656806</v>
      </c>
      <c r="E129">
        <f>E89*10000/E62</f>
        <v>0.06903690987824337</v>
      </c>
      <c r="F129">
        <f>F89*10000/F62</f>
        <v>0.04140456974219463</v>
      </c>
      <c r="G129">
        <f>AVERAGE(C129:E129)</f>
        <v>0.09195081639518561</v>
      </c>
      <c r="H129">
        <f>STDEV(C129:E129)</f>
        <v>0.022017592856475098</v>
      </c>
      <c r="I129">
        <f>(B129*B4+C129*C4+D129*D4+E129*E4+F129*F4)/SUM(B4:F4)</f>
        <v>0.07508907895343304</v>
      </c>
    </row>
    <row r="130" spans="1:9" ht="12.75">
      <c r="A130" t="s">
        <v>88</v>
      </c>
      <c r="B130">
        <f>B90*10000/B62</f>
        <v>0.10895762677367167</v>
      </c>
      <c r="C130">
        <f>C90*10000/C62</f>
        <v>0.11135700920945314</v>
      </c>
      <c r="D130">
        <f>D90*10000/D62</f>
        <v>0.0312565613851887</v>
      </c>
      <c r="E130">
        <f>E90*10000/E62</f>
        <v>-0.021936342547183792</v>
      </c>
      <c r="F130">
        <f>F90*10000/F62</f>
        <v>0.20271029970929613</v>
      </c>
      <c r="G130">
        <f>AVERAGE(C130:E130)</f>
        <v>0.04022574268248602</v>
      </c>
      <c r="H130">
        <f>STDEV(C130:E130)</f>
        <v>0.06709779478855826</v>
      </c>
      <c r="I130">
        <f>(B130*B4+C130*C4+D130*D4+E130*E4+F130*F4)/SUM(B4:F4)</f>
        <v>0.07187761286208362</v>
      </c>
    </row>
    <row r="131" spans="1:9" ht="12.75">
      <c r="A131" t="s">
        <v>89</v>
      </c>
      <c r="B131">
        <f>B91*10000/B62</f>
        <v>-0.02426638661192792</v>
      </c>
      <c r="C131">
        <f>C91*10000/C62</f>
        <v>0.04822376381210097</v>
      </c>
      <c r="D131">
        <f>D91*10000/D62</f>
        <v>0.029219694066530025</v>
      </c>
      <c r="E131">
        <f>E91*10000/E62</f>
        <v>0.02113081035812469</v>
      </c>
      <c r="F131">
        <f>F91*10000/F62</f>
        <v>0.03607596431005857</v>
      </c>
      <c r="G131">
        <f>AVERAGE(C131:E131)</f>
        <v>0.0328580894122519</v>
      </c>
      <c r="H131">
        <f>STDEV(C131:E131)</f>
        <v>0.013908108147180168</v>
      </c>
      <c r="I131">
        <f>(B131*B4+C131*C4+D131*D4+E131*E4+F131*F4)/SUM(B4:F4)</f>
        <v>0.024998390567768043</v>
      </c>
    </row>
    <row r="132" spans="1:9" ht="12.75">
      <c r="A132" t="s">
        <v>90</v>
      </c>
      <c r="B132">
        <f>B92*10000/B62</f>
        <v>0.07402497975452349</v>
      </c>
      <c r="C132">
        <f>C92*10000/C62</f>
        <v>-0.03459016898818065</v>
      </c>
      <c r="D132">
        <f>D92*10000/D62</f>
        <v>-0.0065749460266662325</v>
      </c>
      <c r="E132">
        <f>E92*10000/E62</f>
        <v>-0.010292515330420313</v>
      </c>
      <c r="F132">
        <f>F92*10000/F62</f>
        <v>0.03935617402250277</v>
      </c>
      <c r="G132">
        <f>AVERAGE(C132:E132)</f>
        <v>-0.0171525434484224</v>
      </c>
      <c r="H132">
        <f>STDEV(C132:E132)</f>
        <v>0.015215392493480924</v>
      </c>
      <c r="I132">
        <f>(B132*B4+C132*C4+D132*D4+E132*E4+F132*F4)/SUM(B4:F4)</f>
        <v>0.0036154076688182783</v>
      </c>
    </row>
    <row r="133" spans="1:9" ht="12.75">
      <c r="A133" t="s">
        <v>91</v>
      </c>
      <c r="B133">
        <f>B93*10000/B62</f>
        <v>0.11724750137100723</v>
      </c>
      <c r="C133">
        <f>C93*10000/C62</f>
        <v>0.12783225865403663</v>
      </c>
      <c r="D133">
        <f>D93*10000/D62</f>
        <v>0.11818730163517235</v>
      </c>
      <c r="E133">
        <f>E93*10000/E62</f>
        <v>0.1406670462704315</v>
      </c>
      <c r="F133">
        <f>F93*10000/F62</f>
        <v>0.09429297442506776</v>
      </c>
      <c r="G133">
        <f>AVERAGE(C133:E133)</f>
        <v>0.12889553551988017</v>
      </c>
      <c r="H133">
        <f>STDEV(C133:E133)</f>
        <v>0.011277528452045335</v>
      </c>
      <c r="I133">
        <f>(B133*B4+C133*C4+D133*D4+E133*E4+F133*F4)/SUM(B4:F4)</f>
        <v>0.12258965558958804</v>
      </c>
    </row>
    <row r="134" spans="1:9" ht="12.75">
      <c r="A134" t="s">
        <v>92</v>
      </c>
      <c r="B134">
        <f>B94*10000/B62</f>
        <v>-0.01909692808501421</v>
      </c>
      <c r="C134">
        <f>C94*10000/C62</f>
        <v>0.0010437239287117283</v>
      </c>
      <c r="D134">
        <f>D94*10000/D62</f>
        <v>0.003972027965206742</v>
      </c>
      <c r="E134">
        <f>E94*10000/E62</f>
        <v>-0.006734309004191281</v>
      </c>
      <c r="F134">
        <f>F94*10000/F62</f>
        <v>-0.017457994299947557</v>
      </c>
      <c r="G134">
        <f>AVERAGE(C134:E134)</f>
        <v>-0.000572852370090937</v>
      </c>
      <c r="H134">
        <f>STDEV(C134:E134)</f>
        <v>0.00553320901674269</v>
      </c>
      <c r="I134">
        <f>(B134*B4+C134*C4+D134*D4+E134*E4+F134*F4)/SUM(B4:F4)</f>
        <v>-0.005513179545971039</v>
      </c>
    </row>
    <row r="135" spans="1:9" ht="12.75">
      <c r="A135" t="s">
        <v>93</v>
      </c>
      <c r="B135">
        <f>B95*10000/B62</f>
        <v>-0.005494032050237693</v>
      </c>
      <c r="C135">
        <f>C95*10000/C62</f>
        <v>0.001202778954308273</v>
      </c>
      <c r="D135">
        <f>D95*10000/D62</f>
        <v>0.000370805319610198</v>
      </c>
      <c r="E135">
        <f>E95*10000/E62</f>
        <v>-0.0029260018212593853</v>
      </c>
      <c r="F135">
        <f>F95*10000/F62</f>
        <v>0.0034839204454859816</v>
      </c>
      <c r="G135">
        <f>AVERAGE(C135:E135)</f>
        <v>-0.00045080584911363805</v>
      </c>
      <c r="H135">
        <f>STDEV(C135:E135)</f>
        <v>0.002183573071276315</v>
      </c>
      <c r="I135">
        <f>(B135*B4+C135*C4+D135*D4+E135*E4+F135*F4)/SUM(B4:F4)</f>
        <v>-0.0006577403505611887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2004-11-05T10:52:35Z</cp:lastPrinted>
  <dcterms:created xsi:type="dcterms:W3CDTF">2004-11-05T10:52:35Z</dcterms:created>
  <dcterms:modified xsi:type="dcterms:W3CDTF">2004-11-07T18:48:39Z</dcterms:modified>
  <cp:category/>
  <cp:version/>
  <cp:contentType/>
  <cp:contentStatus/>
</cp:coreProperties>
</file>