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<sst xmlns="http://schemas.openxmlformats.org/spreadsheetml/2006/main" count="204" uniqueCount="98">
  <si>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Fri 05/11/2004       12:58:20</t>
  </si>
  <si>
    <t>LISSNER</t>
  </si>
  <si>
    <t>HCMQAP380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</si>
  <si>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</si>
  <si>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</si>
  <si>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</si>
  <si>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</si>
  <si>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</si>
  <si>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</si>
  <si>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</si>
  <si>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</si>
  <si>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</si>
  <si>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</si>
  <si>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</si>
  <si>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</si>
  <si>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</si>
  <si>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</si>
  <si>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</si>
  <si>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</si>
  <si>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</si>
  <si>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</si>
  <si>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</si>
  <si>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</si>
  <si>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</si>
  <si>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</si>
  <si>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</si>
  <si>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</si>
  <si>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</si>
  <si>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</si>
  <si>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</si>
  <si>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</si>
  <si>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</si>
  <si>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</si>
  <si>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</si>
  <si>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</si>
  <si>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</si>
  <si>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</si>
  <si>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</si>
  <si>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</si>
  <si>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</si>
  <si>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</si>
  <si>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</si>
  <si>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</si>
  <si>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</si>
  <si>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</si>
  <si>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</si>
  <si>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</si>
  <si>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-0.003760*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</si>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</sst>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3126416"/>
        <c:axId val="51028881"/>
      </c:lineChart>
      <c:catAx>
        <c:axId val="131264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028881"/>
        <c:crosses val="autoZero"/>
        <c:auto val="1"/>
        <c:lblOffset val="100"/>
        <c:noMultiLvlLbl val="0"/>
      </c:catAx>
      <c:valAx>
        <c:axId val="51028881"/>
        <c:scaling>
          <c:orientation val="minMax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126416"/>
        <c:crossesAt val="1"/>
        <c:crossBetween val="between"/>
        <c:dispUnits/>
        <c:majorUnit val="4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38">
      <selection activeCell="A40" sqref="A40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-0.002272</v>
      </c>
      <c r="C4" s="13">
        <v>-0.003761</v>
      </c>
      <c r="D4" s="13">
        <v>-0.00376</v>
      </c>
      <c r="E4" s="13">
        <v>-0.00376</v>
      </c>
      <c r="F4" s="24">
        <v>-0.002082</v>
      </c>
      <c r="G4" s="34">
        <v>-0.011723</v>
      </c>
    </row>
    <row r="5" spans="1:7" ht="12.75" thickBot="1">
      <c r="A5" s="44" t="s">
        <v>13</v>
      </c>
      <c r="B5" s="45">
        <v>6.664381</v>
      </c>
      <c r="C5" s="46">
        <v>2.649681</v>
      </c>
      <c r="D5" s="46">
        <v>-0.563608</v>
      </c>
      <c r="E5" s="46">
        <v>-2.630148</v>
      </c>
      <c r="F5" s="47">
        <v>-6.307882</v>
      </c>
      <c r="G5" s="48">
        <v>6.745597</v>
      </c>
    </row>
    <row r="6" spans="1:7" ht="12.75" thickTop="1">
      <c r="A6" s="6" t="s">
        <v>14</v>
      </c>
      <c r="B6" s="39">
        <v>14.28782</v>
      </c>
      <c r="C6" s="40">
        <v>10.30712</v>
      </c>
      <c r="D6" s="40">
        <v>34.03426</v>
      </c>
      <c r="E6" s="40">
        <v>-69.2534</v>
      </c>
      <c r="F6" s="41">
        <v>29.44588</v>
      </c>
      <c r="G6" s="42">
        <v>0.004507062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-2.836871</v>
      </c>
      <c r="C8" s="14">
        <v>1.231829</v>
      </c>
      <c r="D8" s="14">
        <v>1.091951</v>
      </c>
      <c r="E8" s="14">
        <v>1.195598</v>
      </c>
      <c r="F8" s="25">
        <v>-1.756373</v>
      </c>
      <c r="G8" s="35">
        <v>0.2004382</v>
      </c>
    </row>
    <row r="9" spans="1:7" ht="12">
      <c r="A9" s="20" t="s">
        <v>17</v>
      </c>
      <c r="B9" s="29">
        <v>0.3777284</v>
      </c>
      <c r="C9" s="14">
        <v>0.4605048</v>
      </c>
      <c r="D9" s="14">
        <v>0.2099717</v>
      </c>
      <c r="E9" s="14">
        <v>-0.1337867</v>
      </c>
      <c r="F9" s="25">
        <v>-1.361954</v>
      </c>
      <c r="G9" s="35">
        <v>0.002672104</v>
      </c>
    </row>
    <row r="10" spans="1:7" ht="12">
      <c r="A10" s="20" t="s">
        <v>18</v>
      </c>
      <c r="B10" s="29">
        <v>0.3409389</v>
      </c>
      <c r="C10" s="14">
        <v>-0.5996968</v>
      </c>
      <c r="D10" s="14">
        <v>-0.4063546</v>
      </c>
      <c r="E10" s="14">
        <v>-0.08912129</v>
      </c>
      <c r="F10" s="25">
        <v>-0.5200843</v>
      </c>
      <c r="G10" s="35">
        <v>-0.2831201</v>
      </c>
    </row>
    <row r="11" spans="1:7" ht="12">
      <c r="A11" s="21" t="s">
        <v>19</v>
      </c>
      <c r="B11" s="31">
        <v>2.936513</v>
      </c>
      <c r="C11" s="16">
        <v>1.589264</v>
      </c>
      <c r="D11" s="16">
        <v>1.593492</v>
      </c>
      <c r="E11" s="16">
        <v>0.7232074</v>
      </c>
      <c r="F11" s="27">
        <v>14.33832</v>
      </c>
      <c r="G11" s="37">
        <v>3.27505</v>
      </c>
    </row>
    <row r="12" spans="1:7" ht="12">
      <c r="A12" s="20" t="s">
        <v>20</v>
      </c>
      <c r="B12" s="29">
        <v>0.05943078</v>
      </c>
      <c r="C12" s="14">
        <v>0.01356343</v>
      </c>
      <c r="D12" s="14">
        <v>-0.1403103</v>
      </c>
      <c r="E12" s="14">
        <v>-0.2041111</v>
      </c>
      <c r="F12" s="25">
        <v>-0.03153997</v>
      </c>
      <c r="G12" s="35">
        <v>-0.0751337</v>
      </c>
    </row>
    <row r="13" spans="1:7" ht="12">
      <c r="A13" s="20" t="s">
        <v>21</v>
      </c>
      <c r="B13" s="29">
        <v>0.03543127</v>
      </c>
      <c r="C13" s="14">
        <v>0.06811798</v>
      </c>
      <c r="D13" s="14">
        <v>-0.1330424</v>
      </c>
      <c r="E13" s="14">
        <v>0.0164403</v>
      </c>
      <c r="F13" s="25">
        <v>-0.02708636</v>
      </c>
      <c r="G13" s="35">
        <v>-0.01011381</v>
      </c>
    </row>
    <row r="14" spans="1:7" ht="12">
      <c r="A14" s="20" t="s">
        <v>22</v>
      </c>
      <c r="B14" s="29">
        <v>-0.0115757</v>
      </c>
      <c r="C14" s="14">
        <v>-0.09490711</v>
      </c>
      <c r="D14" s="14">
        <v>-0.04346448</v>
      </c>
      <c r="E14" s="14">
        <v>-0.03766602</v>
      </c>
      <c r="F14" s="25">
        <v>0.06603472</v>
      </c>
      <c r="G14" s="35">
        <v>-0.0352346</v>
      </c>
    </row>
    <row r="15" spans="1:7" ht="12">
      <c r="A15" s="21" t="s">
        <v>23</v>
      </c>
      <c r="B15" s="31">
        <v>-0.3277534</v>
      </c>
      <c r="C15" s="16">
        <v>-0.08770019</v>
      </c>
      <c r="D15" s="16">
        <v>-0.08980054</v>
      </c>
      <c r="E15" s="16">
        <v>-0.1292877</v>
      </c>
      <c r="F15" s="27">
        <v>-0.3367121</v>
      </c>
      <c r="G15" s="37">
        <v>-0.1662412</v>
      </c>
    </row>
    <row r="16" spans="1:7" ht="12">
      <c r="A16" s="20" t="s">
        <v>24</v>
      </c>
      <c r="B16" s="29">
        <v>0.01077058</v>
      </c>
      <c r="C16" s="14">
        <v>0.02191168</v>
      </c>
      <c r="D16" s="14">
        <v>-0.02048581</v>
      </c>
      <c r="E16" s="14">
        <v>-0.01366897</v>
      </c>
      <c r="F16" s="25">
        <v>-0.0461644</v>
      </c>
      <c r="G16" s="35">
        <v>-0.007523455</v>
      </c>
    </row>
    <row r="17" spans="1:7" ht="12">
      <c r="A17" s="20" t="s">
        <v>25</v>
      </c>
      <c r="B17" s="29">
        <v>-0.06077452</v>
      </c>
      <c r="C17" s="14">
        <v>-0.05673165</v>
      </c>
      <c r="D17" s="14">
        <v>-0.04330594</v>
      </c>
      <c r="E17" s="14">
        <v>-0.0452863</v>
      </c>
      <c r="F17" s="25">
        <v>-0.04456117</v>
      </c>
      <c r="G17" s="35">
        <v>-0.04971834</v>
      </c>
    </row>
    <row r="18" spans="1:7" ht="12">
      <c r="A18" s="20" t="s">
        <v>26</v>
      </c>
      <c r="B18" s="29">
        <v>0.00890656</v>
      </c>
      <c r="C18" s="14">
        <v>0.01642449</v>
      </c>
      <c r="D18" s="14">
        <v>0.01830219</v>
      </c>
      <c r="E18" s="14">
        <v>0.04902293</v>
      </c>
      <c r="F18" s="25">
        <v>-0.003080877</v>
      </c>
      <c r="G18" s="35">
        <v>0.02102376</v>
      </c>
    </row>
    <row r="19" spans="1:7" ht="12">
      <c r="A19" s="21" t="s">
        <v>27</v>
      </c>
      <c r="B19" s="31">
        <v>-0.2228966</v>
      </c>
      <c r="C19" s="16">
        <v>-0.2066428</v>
      </c>
      <c r="D19" s="16">
        <v>-0.2122817</v>
      </c>
      <c r="E19" s="16">
        <v>-0.1942811</v>
      </c>
      <c r="F19" s="27">
        <v>-0.1710014</v>
      </c>
      <c r="G19" s="37">
        <v>-0.2026424</v>
      </c>
    </row>
    <row r="20" spans="1:7" ht="12.75" thickBot="1">
      <c r="A20" s="44" t="s">
        <v>28</v>
      </c>
      <c r="B20" s="45">
        <v>-0.006922089</v>
      </c>
      <c r="C20" s="46">
        <v>-0.0009691564</v>
      </c>
      <c r="D20" s="46">
        <v>0.00362107</v>
      </c>
      <c r="E20" s="46">
        <v>-0.007690901</v>
      </c>
      <c r="F20" s="47">
        <v>-0.008755589</v>
      </c>
      <c r="G20" s="48">
        <v>-0.003383455</v>
      </c>
    </row>
    <row r="21" spans="1:7" ht="12.75" thickTop="1">
      <c r="A21" s="6" t="s">
        <v>29</v>
      </c>
      <c r="B21" s="39">
        <v>-105.4345</v>
      </c>
      <c r="C21" s="40">
        <v>111.7296</v>
      </c>
      <c r="D21" s="40">
        <v>60.61664</v>
      </c>
      <c r="E21" s="40">
        <v>-15.33454</v>
      </c>
      <c r="F21" s="41">
        <v>-168.5014</v>
      </c>
      <c r="G21" s="43">
        <v>0.0144941</v>
      </c>
    </row>
    <row r="22" spans="1:7" ht="12">
      <c r="A22" s="20" t="s">
        <v>30</v>
      </c>
      <c r="B22" s="29">
        <v>133.2955</v>
      </c>
      <c r="C22" s="14">
        <v>52.99412</v>
      </c>
      <c r="D22" s="14">
        <v>-11.27217</v>
      </c>
      <c r="E22" s="14">
        <v>-52.60344</v>
      </c>
      <c r="F22" s="25">
        <v>-126.1643</v>
      </c>
      <c r="G22" s="36">
        <v>0</v>
      </c>
    </row>
    <row r="23" spans="1:7" ht="12">
      <c r="A23" s="20" t="s">
        <v>31</v>
      </c>
      <c r="B23" s="29">
        <v>0.777518</v>
      </c>
      <c r="C23" s="14">
        <v>1.234888</v>
      </c>
      <c r="D23" s="14">
        <v>0.6173627</v>
      </c>
      <c r="E23" s="14">
        <v>-1.917004</v>
      </c>
      <c r="F23" s="25">
        <v>2.93305</v>
      </c>
      <c r="G23" s="35">
        <v>0.4879446</v>
      </c>
    </row>
    <row r="24" spans="1:7" ht="12">
      <c r="A24" s="20" t="s">
        <v>32</v>
      </c>
      <c r="B24" s="29">
        <v>-0.1209862</v>
      </c>
      <c r="C24" s="14">
        <v>-0.2666562</v>
      </c>
      <c r="D24" s="14">
        <v>2.734116</v>
      </c>
      <c r="E24" s="14">
        <v>-3.078241</v>
      </c>
      <c r="F24" s="25">
        <v>-2.717649</v>
      </c>
      <c r="G24" s="35">
        <v>-0.526365</v>
      </c>
    </row>
    <row r="25" spans="1:7" ht="12">
      <c r="A25" s="20" t="s">
        <v>33</v>
      </c>
      <c r="B25" s="29">
        <v>0.1312635</v>
      </c>
      <c r="C25" s="14">
        <v>1.02642</v>
      </c>
      <c r="D25" s="14">
        <v>0.1360476</v>
      </c>
      <c r="E25" s="14">
        <v>-0.7150823</v>
      </c>
      <c r="F25" s="25">
        <v>-2.893935</v>
      </c>
      <c r="G25" s="35">
        <v>-0.2585477</v>
      </c>
    </row>
    <row r="26" spans="1:7" ht="12">
      <c r="A26" s="21" t="s">
        <v>34</v>
      </c>
      <c r="B26" s="31">
        <v>1.05198</v>
      </c>
      <c r="C26" s="16">
        <v>0.2303649</v>
      </c>
      <c r="D26" s="16">
        <v>0.02518572</v>
      </c>
      <c r="E26" s="16">
        <v>0.0657531</v>
      </c>
      <c r="F26" s="27">
        <v>1.006088</v>
      </c>
      <c r="G26" s="37">
        <v>0.3641323</v>
      </c>
    </row>
    <row r="27" spans="1:7" ht="12">
      <c r="A27" s="20" t="s">
        <v>35</v>
      </c>
      <c r="B27" s="29">
        <v>-0.09189983</v>
      </c>
      <c r="C27" s="14">
        <v>-0.01878904</v>
      </c>
      <c r="D27" s="14">
        <v>-0.002181355</v>
      </c>
      <c r="E27" s="14">
        <v>-0.1207688</v>
      </c>
      <c r="F27" s="25">
        <v>0.4578501</v>
      </c>
      <c r="G27" s="35">
        <v>0.01350895</v>
      </c>
    </row>
    <row r="28" spans="1:7" ht="12">
      <c r="A28" s="20" t="s">
        <v>36</v>
      </c>
      <c r="B28" s="29">
        <v>0.244388</v>
      </c>
      <c r="C28" s="14">
        <v>0.1500232</v>
      </c>
      <c r="D28" s="14">
        <v>0.4530706</v>
      </c>
      <c r="E28" s="14">
        <v>0.05840788</v>
      </c>
      <c r="F28" s="25">
        <v>-0.367036</v>
      </c>
      <c r="G28" s="35">
        <v>0.145742</v>
      </c>
    </row>
    <row r="29" spans="1:7" ht="12">
      <c r="A29" s="20" t="s">
        <v>37</v>
      </c>
      <c r="B29" s="29">
        <v>0.0856716</v>
      </c>
      <c r="C29" s="14">
        <v>0.1194866</v>
      </c>
      <c r="D29" s="14">
        <v>-0.05688622</v>
      </c>
      <c r="E29" s="14">
        <v>0.05647468</v>
      </c>
      <c r="F29" s="25">
        <v>0.01003814</v>
      </c>
      <c r="G29" s="35">
        <v>0.04243132</v>
      </c>
    </row>
    <row r="30" spans="1:7" ht="12">
      <c r="A30" s="21" t="s">
        <v>38</v>
      </c>
      <c r="B30" s="31">
        <v>0.0882688</v>
      </c>
      <c r="C30" s="16">
        <v>0.01919339</v>
      </c>
      <c r="D30" s="16">
        <v>0.005931216</v>
      </c>
      <c r="E30" s="16">
        <v>-0.04851895</v>
      </c>
      <c r="F30" s="27">
        <v>0.2899101</v>
      </c>
      <c r="G30" s="37">
        <v>0.04579326</v>
      </c>
    </row>
    <row r="31" spans="1:7" ht="12">
      <c r="A31" s="20" t="s">
        <v>39</v>
      </c>
      <c r="B31" s="29">
        <v>-0.02400536</v>
      </c>
      <c r="C31" s="14">
        <v>-0.01915271</v>
      </c>
      <c r="D31" s="14">
        <v>-0.03564217</v>
      </c>
      <c r="E31" s="14">
        <v>-0.01307323</v>
      </c>
      <c r="F31" s="25">
        <v>0.05912733</v>
      </c>
      <c r="G31" s="35">
        <v>-0.01193975</v>
      </c>
    </row>
    <row r="32" spans="1:7" ht="12">
      <c r="A32" s="20" t="s">
        <v>40</v>
      </c>
      <c r="B32" s="29">
        <v>0.04570224</v>
      </c>
      <c r="C32" s="14">
        <v>0.038792599999999997</v>
      </c>
      <c r="D32" s="14">
        <v>0.05663602</v>
      </c>
      <c r="E32" s="14">
        <v>0.02911314</v>
      </c>
      <c r="F32" s="25">
        <v>-0.002379945</v>
      </c>
      <c r="G32" s="35">
        <v>0.03627709</v>
      </c>
    </row>
    <row r="33" spans="1:7" ht="12">
      <c r="A33" s="20" t="s">
        <v>41</v>
      </c>
      <c r="B33" s="29">
        <v>0.1569422</v>
      </c>
      <c r="C33" s="14">
        <v>0.09743632</v>
      </c>
      <c r="D33" s="14">
        <v>0.1115075</v>
      </c>
      <c r="E33" s="14">
        <v>0.1258151</v>
      </c>
      <c r="F33" s="25">
        <v>0.1495337</v>
      </c>
      <c r="G33" s="35">
        <v>0.1232286</v>
      </c>
    </row>
    <row r="34" spans="1:7" ht="12">
      <c r="A34" s="21" t="s">
        <v>42</v>
      </c>
      <c r="B34" s="31">
        <v>-0.01287117</v>
      </c>
      <c r="C34" s="16">
        <v>-0.008758709</v>
      </c>
      <c r="D34" s="16">
        <v>-0.002060151</v>
      </c>
      <c r="E34" s="16">
        <v>0.00416766</v>
      </c>
      <c r="F34" s="27">
        <v>-0.004294356</v>
      </c>
      <c r="G34" s="37">
        <v>-0.004047999</v>
      </c>
    </row>
    <row r="35" spans="1:7" ht="12.75" thickBot="1">
      <c r="A35" s="22" t="s">
        <v>43</v>
      </c>
      <c r="B35" s="32">
        <v>-0.002673106</v>
      </c>
      <c r="C35" s="17">
        <v>0.003472964</v>
      </c>
      <c r="D35" s="17">
        <v>-0.007204002</v>
      </c>
      <c r="E35" s="17">
        <v>-0.005398592</v>
      </c>
      <c r="F35" s="28">
        <v>-0.001212937</v>
      </c>
      <c r="G35" s="38">
        <v>-0.002745394</v>
      </c>
    </row>
    <row r="36" spans="1:7" ht="12">
      <c r="A36" s="4" t="s">
        <v>44</v>
      </c>
      <c r="B36" s="3">
        <v>22.17407</v>
      </c>
      <c r="C36" s="3">
        <v>22.17407</v>
      </c>
      <c r="D36" s="3">
        <v>22.18628</v>
      </c>
      <c r="E36" s="3">
        <v>22.18933</v>
      </c>
      <c r="F36" s="3">
        <v>22.20154</v>
      </c>
      <c r="G36" s="3"/>
    </row>
    <row r="37" spans="1:6" ht="12">
      <c r="A37" s="4" t="s">
        <v>45</v>
      </c>
      <c r="B37" s="2">
        <v>-0.09409587</v>
      </c>
      <c r="C37" s="2">
        <v>0.06866455</v>
      </c>
      <c r="D37" s="2">
        <v>0.1490275</v>
      </c>
      <c r="E37" s="2">
        <v>0.2136231</v>
      </c>
      <c r="F37" s="2">
        <v>0.2609253</v>
      </c>
    </row>
    <row r="38" spans="1:7" ht="12">
      <c r="A38" s="4" t="s">
        <v>53</v>
      </c>
      <c r="B38" s="2">
        <v>-2.189623E-05</v>
      </c>
      <c r="C38" s="2">
        <v>-1.852815E-05</v>
      </c>
      <c r="D38" s="2">
        <v>-5.774202E-05</v>
      </c>
      <c r="E38" s="2">
        <v>0.0001175904</v>
      </c>
      <c r="F38" s="2">
        <v>-5.366347E-05</v>
      </c>
      <c r="G38" s="2">
        <v>0.0002429798</v>
      </c>
    </row>
    <row r="39" spans="1:7" ht="12.75" thickBot="1">
      <c r="A39" s="4" t="s">
        <v>54</v>
      </c>
      <c r="B39" s="2">
        <v>0.0001795305</v>
      </c>
      <c r="C39" s="2">
        <v>-0.0001898421</v>
      </c>
      <c r="D39" s="2">
        <v>-0.0001031134</v>
      </c>
      <c r="E39" s="2">
        <v>2.668729E-05</v>
      </c>
      <c r="F39" s="2">
        <v>0.0002857753</v>
      </c>
      <c r="G39" s="2">
        <v>0.001176705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3.117904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0.002272</v>
      </c>
      <c r="C4">
        <v>0.003761</v>
      </c>
      <c r="D4">
        <v>0.00376</v>
      </c>
      <c r="E4">
        <v>0.00376</v>
      </c>
      <c r="F4">
        <v>0.002082</v>
      </c>
      <c r="G4">
        <v>0.011723</v>
      </c>
    </row>
    <row r="5" spans="1:7" ht="12.75">
      <c r="A5" t="s">
        <v>13</v>
      </c>
      <c r="B5">
        <v>6.664381</v>
      </c>
      <c r="C5">
        <v>2.649681</v>
      </c>
      <c r="D5">
        <v>-0.563608</v>
      </c>
      <c r="E5">
        <v>-2.630148</v>
      </c>
      <c r="F5">
        <v>-6.307882</v>
      </c>
      <c r="G5">
        <v>6.745597</v>
      </c>
    </row>
    <row r="6" spans="1:7" ht="12.75">
      <c r="A6" t="s">
        <v>14</v>
      </c>
      <c r="B6" s="49">
        <v>14.28782</v>
      </c>
      <c r="C6" s="49">
        <v>10.30712</v>
      </c>
      <c r="D6" s="49">
        <v>34.03426</v>
      </c>
      <c r="E6" s="49">
        <v>-69.2534</v>
      </c>
      <c r="F6" s="49">
        <v>29.44588</v>
      </c>
      <c r="G6" s="49">
        <v>0.004507062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-2.836871</v>
      </c>
      <c r="C8" s="49">
        <v>1.231829</v>
      </c>
      <c r="D8" s="49">
        <v>1.091951</v>
      </c>
      <c r="E8" s="49">
        <v>1.195598</v>
      </c>
      <c r="F8" s="49">
        <v>-1.756373</v>
      </c>
      <c r="G8" s="49">
        <v>0.2004382</v>
      </c>
    </row>
    <row r="9" spans="1:7" ht="12.75">
      <c r="A9" t="s">
        <v>17</v>
      </c>
      <c r="B9" s="49">
        <v>0.3777284</v>
      </c>
      <c r="C9" s="49">
        <v>0.4605048</v>
      </c>
      <c r="D9" s="49">
        <v>0.2099717</v>
      </c>
      <c r="E9" s="49">
        <v>-0.1337867</v>
      </c>
      <c r="F9" s="49">
        <v>-1.361954</v>
      </c>
      <c r="G9" s="49">
        <v>0.002672104</v>
      </c>
    </row>
    <row r="10" spans="1:7" ht="12.75">
      <c r="A10" t="s">
        <v>18</v>
      </c>
      <c r="B10" s="49">
        <v>0.3409389</v>
      </c>
      <c r="C10" s="49">
        <v>-0.5996968</v>
      </c>
      <c r="D10" s="49">
        <v>-0.4063546</v>
      </c>
      <c r="E10" s="49">
        <v>-0.08912129</v>
      </c>
      <c r="F10" s="49">
        <v>-0.5200843</v>
      </c>
      <c r="G10" s="49">
        <v>-0.2831201</v>
      </c>
    </row>
    <row r="11" spans="1:7" ht="12.75">
      <c r="A11" t="s">
        <v>19</v>
      </c>
      <c r="B11" s="49">
        <v>2.936513</v>
      </c>
      <c r="C11" s="49">
        <v>1.589264</v>
      </c>
      <c r="D11" s="49">
        <v>1.593492</v>
      </c>
      <c r="E11" s="49">
        <v>0.7232074</v>
      </c>
      <c r="F11" s="49">
        <v>14.33832</v>
      </c>
      <c r="G11" s="49">
        <v>3.27505</v>
      </c>
    </row>
    <row r="12" spans="1:7" ht="12.75">
      <c r="A12" t="s">
        <v>20</v>
      </c>
      <c r="B12" s="49">
        <v>0.05943078</v>
      </c>
      <c r="C12" s="49">
        <v>0.01356343</v>
      </c>
      <c r="D12" s="49">
        <v>-0.1403103</v>
      </c>
      <c r="E12" s="49">
        <v>-0.2041111</v>
      </c>
      <c r="F12" s="49">
        <v>-0.03153997</v>
      </c>
      <c r="G12" s="49">
        <v>-0.0751337</v>
      </c>
    </row>
    <row r="13" spans="1:7" ht="12.75">
      <c r="A13" t="s">
        <v>21</v>
      </c>
      <c r="B13" s="49">
        <v>0.03543127</v>
      </c>
      <c r="C13" s="49">
        <v>0.06811798</v>
      </c>
      <c r="D13" s="49">
        <v>-0.1330424</v>
      </c>
      <c r="E13" s="49">
        <v>0.0164403</v>
      </c>
      <c r="F13" s="49">
        <v>-0.02708636</v>
      </c>
      <c r="G13" s="49">
        <v>-0.01011381</v>
      </c>
    </row>
    <row r="14" spans="1:7" ht="12.75">
      <c r="A14" t="s">
        <v>22</v>
      </c>
      <c r="B14" s="49">
        <v>-0.0115757</v>
      </c>
      <c r="C14" s="49">
        <v>-0.09490711</v>
      </c>
      <c r="D14" s="49">
        <v>-0.04346448</v>
      </c>
      <c r="E14" s="49">
        <v>-0.03766602</v>
      </c>
      <c r="F14" s="49">
        <v>0.06603472</v>
      </c>
      <c r="G14" s="49">
        <v>-0.0352346</v>
      </c>
    </row>
    <row r="15" spans="1:7" ht="12.75">
      <c r="A15" t="s">
        <v>23</v>
      </c>
      <c r="B15" s="49">
        <v>-0.3277534</v>
      </c>
      <c r="C15" s="49">
        <v>-0.08770019</v>
      </c>
      <c r="D15" s="49">
        <v>-0.08980054</v>
      </c>
      <c r="E15" s="49">
        <v>-0.1292877</v>
      </c>
      <c r="F15" s="49">
        <v>-0.3367121</v>
      </c>
      <c r="G15" s="49">
        <v>-0.1662412</v>
      </c>
    </row>
    <row r="16" spans="1:7" ht="12.75">
      <c r="A16" t="s">
        <v>24</v>
      </c>
      <c r="B16" s="49">
        <v>0.01077058</v>
      </c>
      <c r="C16" s="49">
        <v>0.02191168</v>
      </c>
      <c r="D16" s="49">
        <v>-0.02048581</v>
      </c>
      <c r="E16" s="49">
        <v>-0.01366897</v>
      </c>
      <c r="F16" s="49">
        <v>-0.0461644</v>
      </c>
      <c r="G16" s="49">
        <v>-0.007523455</v>
      </c>
    </row>
    <row r="17" spans="1:7" ht="12.75">
      <c r="A17" t="s">
        <v>25</v>
      </c>
      <c r="B17" s="49">
        <v>-0.06077452</v>
      </c>
      <c r="C17" s="49">
        <v>-0.05673165</v>
      </c>
      <c r="D17" s="49">
        <v>-0.04330594</v>
      </c>
      <c r="E17" s="49">
        <v>-0.0452863</v>
      </c>
      <c r="F17" s="49">
        <v>-0.04456117</v>
      </c>
      <c r="G17" s="49">
        <v>-0.04971834</v>
      </c>
    </row>
    <row r="18" spans="1:7" ht="12.75">
      <c r="A18" t="s">
        <v>26</v>
      </c>
      <c r="B18" s="49">
        <v>0.00890656</v>
      </c>
      <c r="C18" s="49">
        <v>0.01642449</v>
      </c>
      <c r="D18" s="49">
        <v>0.01830219</v>
      </c>
      <c r="E18" s="49">
        <v>0.04902293</v>
      </c>
      <c r="F18" s="49">
        <v>-0.003080877</v>
      </c>
      <c r="G18" s="49">
        <v>0.02102376</v>
      </c>
    </row>
    <row r="19" spans="1:7" ht="12.75">
      <c r="A19" t="s">
        <v>27</v>
      </c>
      <c r="B19" s="49">
        <v>-0.2228966</v>
      </c>
      <c r="C19" s="49">
        <v>-0.2066428</v>
      </c>
      <c r="D19" s="49">
        <v>-0.2122817</v>
      </c>
      <c r="E19" s="49">
        <v>-0.1942811</v>
      </c>
      <c r="F19" s="49">
        <v>-0.1710014</v>
      </c>
      <c r="G19" s="49">
        <v>-0.2026424</v>
      </c>
    </row>
    <row r="20" spans="1:7" ht="12.75">
      <c r="A20" t="s">
        <v>28</v>
      </c>
      <c r="B20" s="49">
        <v>-0.006922089</v>
      </c>
      <c r="C20" s="49">
        <v>-0.0009691564</v>
      </c>
      <c r="D20" s="49">
        <v>0.00362107</v>
      </c>
      <c r="E20" s="49">
        <v>-0.007690901</v>
      </c>
      <c r="F20" s="49">
        <v>-0.008755589</v>
      </c>
      <c r="G20" s="49">
        <v>-0.003383455</v>
      </c>
    </row>
    <row r="21" spans="1:7" ht="12.75">
      <c r="A21" t="s">
        <v>29</v>
      </c>
      <c r="B21" s="49">
        <v>-105.4345</v>
      </c>
      <c r="C21" s="49">
        <v>111.7296</v>
      </c>
      <c r="D21" s="49">
        <v>60.61664</v>
      </c>
      <c r="E21" s="49">
        <v>-15.33454</v>
      </c>
      <c r="F21" s="49">
        <v>-168.5014</v>
      </c>
      <c r="G21" s="49">
        <v>0.0144941</v>
      </c>
    </row>
    <row r="22" spans="1:7" ht="12.75">
      <c r="A22" t="s">
        <v>30</v>
      </c>
      <c r="B22" s="49">
        <v>133.2955</v>
      </c>
      <c r="C22" s="49">
        <v>52.99412</v>
      </c>
      <c r="D22" s="49">
        <v>-11.27217</v>
      </c>
      <c r="E22" s="49">
        <v>-52.60344</v>
      </c>
      <c r="F22" s="49">
        <v>-126.1643</v>
      </c>
      <c r="G22" s="49">
        <v>0</v>
      </c>
    </row>
    <row r="23" spans="1:7" ht="12.75">
      <c r="A23" t="s">
        <v>31</v>
      </c>
      <c r="B23" s="49">
        <v>0.777518</v>
      </c>
      <c r="C23" s="49">
        <v>1.234888</v>
      </c>
      <c r="D23" s="49">
        <v>0.6173627</v>
      </c>
      <c r="E23" s="49">
        <v>-1.917004</v>
      </c>
      <c r="F23" s="49">
        <v>2.93305</v>
      </c>
      <c r="G23" s="49">
        <v>0.4879446</v>
      </c>
    </row>
    <row r="24" spans="1:7" ht="12.75">
      <c r="A24" t="s">
        <v>32</v>
      </c>
      <c r="B24" s="49">
        <v>-0.1209862</v>
      </c>
      <c r="C24" s="49">
        <v>-0.2666562</v>
      </c>
      <c r="D24" s="49">
        <v>2.734116</v>
      </c>
      <c r="E24" s="49">
        <v>-3.078241</v>
      </c>
      <c r="F24" s="49">
        <v>-2.717649</v>
      </c>
      <c r="G24" s="49">
        <v>-0.526365</v>
      </c>
    </row>
    <row r="25" spans="1:7" ht="12.75">
      <c r="A25" t="s">
        <v>33</v>
      </c>
      <c r="B25" s="49">
        <v>0.1312635</v>
      </c>
      <c r="C25" s="49">
        <v>1.02642</v>
      </c>
      <c r="D25" s="49">
        <v>0.1360476</v>
      </c>
      <c r="E25" s="49">
        <v>-0.7150823</v>
      </c>
      <c r="F25" s="49">
        <v>-2.893935</v>
      </c>
      <c r="G25" s="49">
        <v>-0.2585477</v>
      </c>
    </row>
    <row r="26" spans="1:7" ht="12.75">
      <c r="A26" t="s">
        <v>34</v>
      </c>
      <c r="B26" s="49">
        <v>1.05198</v>
      </c>
      <c r="C26" s="49">
        <v>0.2303649</v>
      </c>
      <c r="D26" s="49">
        <v>0.02518572</v>
      </c>
      <c r="E26" s="49">
        <v>0.0657531</v>
      </c>
      <c r="F26" s="49">
        <v>1.006088</v>
      </c>
      <c r="G26" s="49">
        <v>0.3641323</v>
      </c>
    </row>
    <row r="27" spans="1:7" ht="12.75">
      <c r="A27" t="s">
        <v>35</v>
      </c>
      <c r="B27" s="49">
        <v>-0.09189983</v>
      </c>
      <c r="C27" s="49">
        <v>-0.01878904</v>
      </c>
      <c r="D27" s="49">
        <v>-0.002181355</v>
      </c>
      <c r="E27" s="49">
        <v>-0.1207688</v>
      </c>
      <c r="F27" s="49">
        <v>0.4578501</v>
      </c>
      <c r="G27" s="49">
        <v>0.01350895</v>
      </c>
    </row>
    <row r="28" spans="1:7" ht="12.75">
      <c r="A28" t="s">
        <v>36</v>
      </c>
      <c r="B28" s="49">
        <v>0.244388</v>
      </c>
      <c r="C28" s="49">
        <v>0.1500232</v>
      </c>
      <c r="D28" s="49">
        <v>0.4530706</v>
      </c>
      <c r="E28" s="49">
        <v>0.05840788</v>
      </c>
      <c r="F28" s="49">
        <v>-0.367036</v>
      </c>
      <c r="G28" s="49">
        <v>0.145742</v>
      </c>
    </row>
    <row r="29" spans="1:7" ht="12.75">
      <c r="A29" t="s">
        <v>37</v>
      </c>
      <c r="B29" s="49">
        <v>0.0856716</v>
      </c>
      <c r="C29" s="49">
        <v>0.1194866</v>
      </c>
      <c r="D29" s="49">
        <v>-0.05688622</v>
      </c>
      <c r="E29" s="49">
        <v>0.05647468</v>
      </c>
      <c r="F29" s="49">
        <v>0.01003814</v>
      </c>
      <c r="G29" s="49">
        <v>0.04243132</v>
      </c>
    </row>
    <row r="30" spans="1:7" ht="12.75">
      <c r="A30" t="s">
        <v>38</v>
      </c>
      <c r="B30" s="49">
        <v>0.0882688</v>
      </c>
      <c r="C30" s="49">
        <v>0.01919339</v>
      </c>
      <c r="D30" s="49">
        <v>0.005931216</v>
      </c>
      <c r="E30" s="49">
        <v>-0.04851895</v>
      </c>
      <c r="F30" s="49">
        <v>0.2899101</v>
      </c>
      <c r="G30" s="49">
        <v>0.04579326</v>
      </c>
    </row>
    <row r="31" spans="1:7" ht="12.75">
      <c r="A31" t="s">
        <v>39</v>
      </c>
      <c r="B31" s="49">
        <v>-0.02400536</v>
      </c>
      <c r="C31" s="49">
        <v>-0.01915271</v>
      </c>
      <c r="D31" s="49">
        <v>-0.03564217</v>
      </c>
      <c r="E31" s="49">
        <v>-0.01307323</v>
      </c>
      <c r="F31" s="49">
        <v>0.05912733</v>
      </c>
      <c r="G31" s="49">
        <v>-0.01193975</v>
      </c>
    </row>
    <row r="32" spans="1:7" ht="12.75">
      <c r="A32" t="s">
        <v>40</v>
      </c>
      <c r="B32" s="49">
        <v>0.04570224</v>
      </c>
      <c r="C32" s="49">
        <v>0.038792599999999997</v>
      </c>
      <c r="D32" s="49">
        <v>0.05663602</v>
      </c>
      <c r="E32" s="49">
        <v>0.02911314</v>
      </c>
      <c r="F32" s="49">
        <v>-0.002379945</v>
      </c>
      <c r="G32" s="49">
        <v>0.03627709</v>
      </c>
    </row>
    <row r="33" spans="1:7" ht="12.75">
      <c r="A33" t="s">
        <v>41</v>
      </c>
      <c r="B33" s="49">
        <v>0.1569422</v>
      </c>
      <c r="C33" s="49">
        <v>0.09743632</v>
      </c>
      <c r="D33" s="49">
        <v>0.1115075</v>
      </c>
      <c r="E33" s="49">
        <v>0.1258151</v>
      </c>
      <c r="F33" s="49">
        <v>0.1495337</v>
      </c>
      <c r="G33" s="49">
        <v>0.1232286</v>
      </c>
    </row>
    <row r="34" spans="1:7" ht="12.75">
      <c r="A34" t="s">
        <v>42</v>
      </c>
      <c r="B34" s="49">
        <v>-0.01287117</v>
      </c>
      <c r="C34" s="49">
        <v>-0.008758709</v>
      </c>
      <c r="D34" s="49">
        <v>-0.002060151</v>
      </c>
      <c r="E34" s="49">
        <v>0.00416766</v>
      </c>
      <c r="F34" s="49">
        <v>-0.004294356</v>
      </c>
      <c r="G34" s="49">
        <v>-0.004047999</v>
      </c>
    </row>
    <row r="35" spans="1:7" ht="12.75">
      <c r="A35" t="s">
        <v>43</v>
      </c>
      <c r="B35" s="49">
        <v>-0.002673106</v>
      </c>
      <c r="C35" s="49">
        <v>0.003472964</v>
      </c>
      <c r="D35" s="49">
        <v>-0.007204002</v>
      </c>
      <c r="E35" s="49">
        <v>-0.005398592</v>
      </c>
      <c r="F35" s="49">
        <v>-0.001212937</v>
      </c>
      <c r="G35" s="49">
        <v>-0.002745394</v>
      </c>
    </row>
    <row r="36" spans="1:6" ht="12.75">
      <c r="A36" t="s">
        <v>44</v>
      </c>
      <c r="B36" s="49">
        <v>22.17407</v>
      </c>
      <c r="C36" s="49">
        <v>22.17407</v>
      </c>
      <c r="D36" s="49">
        <v>22.18628</v>
      </c>
      <c r="E36" s="49">
        <v>22.18933</v>
      </c>
      <c r="F36" s="49">
        <v>22.20154</v>
      </c>
    </row>
    <row r="37" spans="1:6" ht="12.75">
      <c r="A37" t="s">
        <v>45</v>
      </c>
      <c r="B37" s="49">
        <v>-0.09409587</v>
      </c>
      <c r="C37" s="49">
        <v>0.06866455</v>
      </c>
      <c r="D37" s="49">
        <v>0.1490275</v>
      </c>
      <c r="E37" s="49">
        <v>0.2136231</v>
      </c>
      <c r="F37" s="49">
        <v>0.2609253</v>
      </c>
    </row>
    <row r="38" spans="1:7" ht="12.75">
      <c r="A38" t="s">
        <v>55</v>
      </c>
      <c r="B38" s="49">
        <v>-2.189623E-05</v>
      </c>
      <c r="C38" s="49">
        <v>-1.852815E-05</v>
      </c>
      <c r="D38" s="49">
        <v>-5.774202E-05</v>
      </c>
      <c r="E38" s="49">
        <v>0.0001175904</v>
      </c>
      <c r="F38" s="49">
        <v>-5.366347E-05</v>
      </c>
      <c r="G38" s="49">
        <v>0.0002429798</v>
      </c>
    </row>
    <row r="39" spans="1:7" ht="12.75">
      <c r="A39" t="s">
        <v>56</v>
      </c>
      <c r="B39" s="49">
        <v>0.0001795305</v>
      </c>
      <c r="C39" s="49">
        <v>-0.0001898421</v>
      </c>
      <c r="D39" s="49">
        <v>-0.0001031134</v>
      </c>
      <c r="E39" s="49">
        <v>2.668729E-05</v>
      </c>
      <c r="F39" s="49">
        <v>0.0002857753</v>
      </c>
      <c r="G39" s="49">
        <v>0.001176705</v>
      </c>
    </row>
    <row r="40" spans="2:5" ht="12.75">
      <c r="B40" t="s">
        <v>46</v>
      </c>
      <c r="C40" t="s">
        <v>47</v>
      </c>
      <c r="D40" t="s">
        <v>48</v>
      </c>
      <c r="E40">
        <v>3.117904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-2.1896232998021615E-05</v>
      </c>
      <c r="C50">
        <f>-0.017/(C7*C7+C22*C22)*(C21*C22+C6*C7)</f>
        <v>-1.8528155670674935E-05</v>
      </c>
      <c r="D50">
        <f>-0.017/(D7*D7+D22*D22)*(D21*D22+D6*D7)</f>
        <v>-5.774201084989763E-05</v>
      </c>
      <c r="E50">
        <f>-0.017/(E7*E7+E22*E22)*(E21*E22+E6*E7)</f>
        <v>0.00011759039570608935</v>
      </c>
      <c r="F50">
        <f>-0.017/(F7*F7+F22*F22)*(F21*F22+F6*F7)</f>
        <v>-5.3663460556514717E-05</v>
      </c>
      <c r="G50">
        <f>(B50*B$4+C50*C$4+D50*D$4+E50*E$4+F50*F$4)/SUM(B$4:F$4)</f>
        <v>-3.9207116522522435E-07</v>
      </c>
    </row>
    <row r="51" spans="1:7" ht="12.75">
      <c r="A51" t="s">
        <v>59</v>
      </c>
      <c r="B51">
        <f>-0.017/(B7*B7+B22*B22)*(B21*B7-B6*B22)</f>
        <v>0.0001795305169325588</v>
      </c>
      <c r="C51">
        <f>-0.017/(C7*C7+C22*C22)*(C21*C7-C6*C22)</f>
        <v>-0.00018984213166950095</v>
      </c>
      <c r="D51">
        <f>-0.017/(D7*D7+D22*D22)*(D21*D7-D6*D22)</f>
        <v>-0.00010311337577624419</v>
      </c>
      <c r="E51">
        <f>-0.017/(E7*E7+E22*E22)*(E21*E7-E6*E22)</f>
        <v>2.6687283932510157E-05</v>
      </c>
      <c r="F51">
        <f>-0.017/(F7*F7+F22*F22)*(F21*F7-F6*F22)</f>
        <v>0.000285775338706331</v>
      </c>
      <c r="G51">
        <f>(B51*B$4+C51*C$4+D51*D$4+E51*E$4+F51*F$4)/SUM(B$4:F$4)</f>
        <v>9.716834767647785E-08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9999.990885715286</v>
      </c>
      <c r="C62">
        <f>C7+(2/0.017)*(C8*C50-C23*C51)</f>
        <v>10000.024895323626</v>
      </c>
      <c r="D62">
        <f>D7+(2/0.017)*(D8*D50-D23*D51)</f>
        <v>10000.000071400656</v>
      </c>
      <c r="E62">
        <f>E7+(2/0.017)*(E8*E50-E23*E51)</f>
        <v>10000.022558879056</v>
      </c>
      <c r="F62">
        <f>F7+(2/0.017)*(F8*F50-F23*F51)</f>
        <v>9999.912477611297</v>
      </c>
    </row>
    <row r="63" spans="1:6" ht="12.75">
      <c r="A63" t="s">
        <v>67</v>
      </c>
      <c r="B63">
        <f>B8+(3/0.017)*(B9*B50-B24*B51)</f>
        <v>-2.8344974907109406</v>
      </c>
      <c r="C63">
        <f>C8+(3/0.017)*(C9*C50-C24*C51)</f>
        <v>1.2213899024613444</v>
      </c>
      <c r="D63">
        <f>D8+(3/0.017)*(D9*D50-D24*D51)</f>
        <v>1.139562719237224</v>
      </c>
      <c r="E63">
        <f>E8+(3/0.017)*(E9*E50-E24*E51)</f>
        <v>1.2073187989270262</v>
      </c>
      <c r="F63">
        <f>F8+(3/0.017)*(F9*F50-F24*F51)</f>
        <v>-1.6064216656084631</v>
      </c>
    </row>
    <row r="64" spans="1:6" ht="12.75">
      <c r="A64" t="s">
        <v>68</v>
      </c>
      <c r="B64">
        <f>B9+(4/0.017)*(B10*B50-B25*B51)</f>
        <v>0.37042696903485506</v>
      </c>
      <c r="C64">
        <f>C9+(4/0.017)*(C10*C50-C25*C51)</f>
        <v>0.5089681026950152</v>
      </c>
      <c r="D64">
        <f>D9+(4/0.017)*(D10*D50-D25*D51)</f>
        <v>0.2187933609469087</v>
      </c>
      <c r="E64">
        <f>E9+(4/0.017)*(E10*E50-E25*E51)</f>
        <v>-0.13176227726628817</v>
      </c>
      <c r="F64">
        <f>F9+(4/0.017)*(F10*F50-F25*F51)</f>
        <v>-1.1607952286733605</v>
      </c>
    </row>
    <row r="65" spans="1:6" ht="12.75">
      <c r="A65" t="s">
        <v>69</v>
      </c>
      <c r="B65">
        <f>B10+(5/0.017)*(B11*B50-B26*B51)</f>
        <v>0.26647975704340215</v>
      </c>
      <c r="C65">
        <f>C10+(5/0.017)*(C11*C50-C26*C51)</f>
        <v>-0.5954947903282259</v>
      </c>
      <c r="D65">
        <f>D10+(5/0.017)*(D11*D50-D26*D51)</f>
        <v>-0.4326529669831382</v>
      </c>
      <c r="E65">
        <f>E10+(5/0.017)*(E11*E50-E26*E51)</f>
        <v>-0.06462497450163845</v>
      </c>
      <c r="F65">
        <f>F10+(5/0.017)*(F11*F50-F26*F51)</f>
        <v>-0.8309545966867828</v>
      </c>
    </row>
    <row r="66" spans="1:6" ht="12.75">
      <c r="A66" t="s">
        <v>70</v>
      </c>
      <c r="B66">
        <f>B11+(6/0.017)*(B12*B50-B27*B51)</f>
        <v>2.941876828392864</v>
      </c>
      <c r="C66">
        <f>C11+(6/0.017)*(C12*C50-C27*C51)</f>
        <v>1.5879163799712617</v>
      </c>
      <c r="D66">
        <f>D11+(6/0.017)*(D12*D50-D27*D51)</f>
        <v>1.596272072466048</v>
      </c>
      <c r="E66">
        <f>E11+(6/0.017)*(E12*E50-E27*E51)</f>
        <v>0.7158738069078059</v>
      </c>
      <c r="F66">
        <f>F11+(6/0.017)*(F12*F50-F27*F51)</f>
        <v>14.29273774465829</v>
      </c>
    </row>
    <row r="67" spans="1:6" ht="12.75">
      <c r="A67" t="s">
        <v>71</v>
      </c>
      <c r="B67">
        <f>B12+(7/0.017)*(B13*B50-B28*B51)</f>
        <v>0.04104510898775589</v>
      </c>
      <c r="C67">
        <f>C12+(7/0.017)*(C13*C50-C28*C51)</f>
        <v>0.02477109852078092</v>
      </c>
      <c r="D67">
        <f>D12+(7/0.017)*(D13*D50-D28*D51)</f>
        <v>-0.11791039275606742</v>
      </c>
      <c r="E67">
        <f>E12+(7/0.017)*(E13*E50-E28*E51)</f>
        <v>-0.20395690494497082</v>
      </c>
      <c r="F67">
        <f>F12+(7/0.017)*(F13*F50-F28*F51)</f>
        <v>0.012248482658957359</v>
      </c>
    </row>
    <row r="68" spans="1:6" ht="12.75">
      <c r="A68" t="s">
        <v>72</v>
      </c>
      <c r="B68">
        <f>B13+(8/0.017)*(B14*B50-B29*B51)</f>
        <v>0.02831258651288273</v>
      </c>
      <c r="C68">
        <f>C13+(8/0.017)*(C14*C50-C29*C51)</f>
        <v>0.07962011861565875</v>
      </c>
      <c r="D68">
        <f>D13+(8/0.017)*(D14*D50-D29*D51)</f>
        <v>-0.13462169586051997</v>
      </c>
      <c r="E68">
        <f>E13+(8/0.017)*(E14*E50-E29*E51)</f>
        <v>0.013646738580408883</v>
      </c>
      <c r="F68">
        <f>F13+(8/0.017)*(F14*F50-F29*F51)</f>
        <v>-0.030103915035558617</v>
      </c>
    </row>
    <row r="69" spans="1:6" ht="12.75">
      <c r="A69" t="s">
        <v>73</v>
      </c>
      <c r="B69">
        <f>B14+(9/0.017)*(B15*B50-B30*B51)</f>
        <v>-0.0161659003721474</v>
      </c>
      <c r="C69">
        <f>C14+(9/0.017)*(C15*C50-C30*C51)</f>
        <v>-0.09211783167070078</v>
      </c>
      <c r="D69">
        <f>D14+(9/0.017)*(D15*D50-D30*D51)</f>
        <v>-0.04039555863923396</v>
      </c>
      <c r="E69">
        <f>E14+(9/0.017)*(E15*E50-E30*E51)</f>
        <v>-0.04502915972197389</v>
      </c>
      <c r="F69">
        <f>F14+(9/0.017)*(F15*F50-F30*F51)</f>
        <v>0.03173941501636968</v>
      </c>
    </row>
    <row r="70" spans="1:6" ht="12.75">
      <c r="A70" t="s">
        <v>74</v>
      </c>
      <c r="B70">
        <f>B15+(10/0.017)*(B16*B50-B31*B51)</f>
        <v>-0.3253570120230892</v>
      </c>
      <c r="C70">
        <f>C15+(10/0.017)*(C16*C50-C31*C51)</f>
        <v>-0.09007782194805516</v>
      </c>
      <c r="D70">
        <f>D15+(10/0.017)*(D16*D50-D31*D51)</f>
        <v>-0.09126659447376578</v>
      </c>
      <c r="E70">
        <f>E15+(10/0.017)*(E16*E50-E31*E51)</f>
        <v>-0.1300279650530998</v>
      </c>
      <c r="F70">
        <f>F15+(10/0.017)*(F16*F50-F31*F51)</f>
        <v>-0.34519433017590345</v>
      </c>
    </row>
    <row r="71" spans="1:6" ht="12.75">
      <c r="A71" t="s">
        <v>75</v>
      </c>
      <c r="B71">
        <f>B16+(11/0.017)*(B17*B50-B32*B51)</f>
        <v>0.006322559356409274</v>
      </c>
      <c r="C71">
        <f>C16+(11/0.017)*(C17*C50-C32*C51)</f>
        <v>0.02735706999507187</v>
      </c>
      <c r="D71">
        <f>D16+(11/0.017)*(D17*D50-D32*D51)</f>
        <v>-0.01508901376642148</v>
      </c>
      <c r="E71">
        <f>E16+(11/0.017)*(E17*E50-E32*E51)</f>
        <v>-0.017617442369089853</v>
      </c>
      <c r="F71">
        <f>F16+(11/0.017)*(F17*F50-F32*F51)</f>
        <v>-0.044177000120684096</v>
      </c>
    </row>
    <row r="72" spans="1:6" ht="12.75">
      <c r="A72" t="s">
        <v>76</v>
      </c>
      <c r="B72">
        <f>B17+(12/0.017)*(B18*B50-B33*B51)</f>
        <v>-0.08080106193470862</v>
      </c>
      <c r="C72">
        <f>C17+(12/0.017)*(C18*C50-C33*C51)</f>
        <v>-0.04388938892943516</v>
      </c>
      <c r="D72">
        <f>D17+(12/0.017)*(D18*D50-D33*D51)</f>
        <v>-0.0359357450617793</v>
      </c>
      <c r="E72">
        <f>E17+(12/0.017)*(E18*E50-E33*E51)</f>
        <v>-0.04358726768893546</v>
      </c>
      <c r="F72">
        <f>F17+(12/0.017)*(F18*F50-F33*F51)</f>
        <v>-0.07460896758410017</v>
      </c>
    </row>
    <row r="73" spans="1:6" ht="12.75">
      <c r="A73" t="s">
        <v>77</v>
      </c>
      <c r="B73">
        <f>B18+(13/0.017)*(B19*B50-B34*B51)</f>
        <v>0.014405838117177511</v>
      </c>
      <c r="C73">
        <f>C18+(13/0.017)*(C19*C50-C34*C51)</f>
        <v>0.018080795513652173</v>
      </c>
      <c r="D73">
        <f>D18+(13/0.017)*(D19*D50-D34*D51)</f>
        <v>0.027513181782670988</v>
      </c>
      <c r="E73">
        <f>E18+(13/0.017)*(E19*E50-E34*E51)</f>
        <v>0.03146771856537704</v>
      </c>
      <c r="F73">
        <f>F18+(13/0.017)*(F19*F50-F34*F51)</f>
        <v>0.004874930236332157</v>
      </c>
    </row>
    <row r="74" spans="1:6" ht="12.75">
      <c r="A74" t="s">
        <v>78</v>
      </c>
      <c r="B74">
        <f>B19+(14/0.017)*(B20*B50-B35*B51)</f>
        <v>-0.22237656442011672</v>
      </c>
      <c r="C74">
        <f>C19+(14/0.017)*(C20*C50-C35*C51)</f>
        <v>-0.20608504694266597</v>
      </c>
      <c r="D74">
        <f>D19+(14/0.017)*(D20*D50-D35*D51)</f>
        <v>-0.21306563150586227</v>
      </c>
      <c r="E74">
        <f>E19+(14/0.017)*(E20*E50-E35*E51)</f>
        <v>-0.19490723133420074</v>
      </c>
      <c r="F74">
        <f>F19+(14/0.017)*(F20*F50-F35*F51)</f>
        <v>-0.17032900249309588</v>
      </c>
    </row>
    <row r="75" spans="1:6" ht="12.75">
      <c r="A75" t="s">
        <v>79</v>
      </c>
      <c r="B75" s="49">
        <f>B20</f>
        <v>-0.006922089</v>
      </c>
      <c r="C75" s="49">
        <f>C20</f>
        <v>-0.0009691564</v>
      </c>
      <c r="D75" s="49">
        <f>D20</f>
        <v>0.00362107</v>
      </c>
      <c r="E75" s="49">
        <f>E20</f>
        <v>-0.007690901</v>
      </c>
      <c r="F75" s="49">
        <f>F20</f>
        <v>-0.008755589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133.23357886677775</v>
      </c>
      <c r="C82">
        <f>C22+(2/0.017)*(C8*C51+C23*C50)</f>
        <v>52.96391608937504</v>
      </c>
      <c r="D82">
        <f>D22+(2/0.017)*(D8*D51+D23*D50)</f>
        <v>-11.289610296178113</v>
      </c>
      <c r="E82">
        <f>E22+(2/0.017)*(E8*E51+E23*E50)</f>
        <v>-52.62620635242765</v>
      </c>
      <c r="F82">
        <f>F22+(2/0.017)*(F8*F51+F23*F50)</f>
        <v>-126.24186772964175</v>
      </c>
    </row>
    <row r="83" spans="1:6" ht="12.75">
      <c r="A83" t="s">
        <v>82</v>
      </c>
      <c r="B83">
        <f>B23+(3/0.017)*(B9*B51+B24*B50)</f>
        <v>0.7899526324006213</v>
      </c>
      <c r="C83">
        <f>C23+(3/0.017)*(C9*C51+C24*C50)</f>
        <v>1.2203322531837848</v>
      </c>
      <c r="D83">
        <f>D23+(3/0.017)*(D9*D51+D24*D50)</f>
        <v>0.5856819506103491</v>
      </c>
      <c r="E83">
        <f>E23+(3/0.017)*(E9*E51+E24*E50)</f>
        <v>-1.9815114083972944</v>
      </c>
      <c r="F83">
        <f>F23+(3/0.017)*(F9*F51+F24*F50)</f>
        <v>2.8901015736939137</v>
      </c>
    </row>
    <row r="84" spans="1:6" ht="12.75">
      <c r="A84" t="s">
        <v>83</v>
      </c>
      <c r="B84">
        <f>B24+(4/0.017)*(B10*B51+B25*B50)</f>
        <v>-0.10726037393428656</v>
      </c>
      <c r="C84">
        <f>C24+(4/0.017)*(C10*C51+C25*C50)</f>
        <v>-0.24434324721790962</v>
      </c>
      <c r="D84">
        <f>D24+(4/0.017)*(D10*D51+D25*D50)</f>
        <v>2.742126572370095</v>
      </c>
      <c r="E84">
        <f>E24+(4/0.017)*(E10*E51+E25*E50)</f>
        <v>-3.09858575665649</v>
      </c>
      <c r="F84">
        <f>F24+(4/0.017)*(F10*F51+F25*F50)</f>
        <v>-2.7160792824147597</v>
      </c>
    </row>
    <row r="85" spans="1:6" ht="12.75">
      <c r="A85" t="s">
        <v>84</v>
      </c>
      <c r="B85">
        <f>B25+(5/0.017)*(B11*B51+B26*B50)</f>
        <v>0.2795456463764472</v>
      </c>
      <c r="C85">
        <f>C25+(5/0.017)*(C11*C51+C26*C50)</f>
        <v>0.9364266169782773</v>
      </c>
      <c r="D85">
        <f>D25+(5/0.017)*(D11*D51+D26*D50)</f>
        <v>0.08729330190884077</v>
      </c>
      <c r="E85">
        <f>E25+(5/0.017)*(E11*E51+E26*E50)</f>
        <v>-0.707131601684178</v>
      </c>
      <c r="F85">
        <f>F25+(5/0.017)*(F11*F51+F26*F50)</f>
        <v>-1.704656149771948</v>
      </c>
    </row>
    <row r="86" spans="1:6" ht="12.75">
      <c r="A86" t="s">
        <v>85</v>
      </c>
      <c r="B86">
        <f>B26+(6/0.017)*(B12*B51+B27*B50)</f>
        <v>1.0564559642630342</v>
      </c>
      <c r="C86">
        <f>C26+(6/0.017)*(C12*C51+C27*C50)</f>
        <v>0.22957897616261383</v>
      </c>
      <c r="D86">
        <f>D26+(6/0.017)*(D12*D51+D27*D50)</f>
        <v>0.030336481592913543</v>
      </c>
      <c r="E86">
        <f>E26+(6/0.017)*(E12*E51+E27*E50)</f>
        <v>0.05881836287279063</v>
      </c>
      <c r="F86">
        <f>F26+(6/0.017)*(F12*F51+F27*F50)</f>
        <v>0.9942351177441117</v>
      </c>
    </row>
    <row r="87" spans="1:6" ht="12.75">
      <c r="A87" t="s">
        <v>86</v>
      </c>
      <c r="B87">
        <f>B27+(7/0.017)*(B13*B51+B28*B50)</f>
        <v>-0.09148402274110025</v>
      </c>
      <c r="C87">
        <f>C27+(7/0.017)*(C13*C51+C28*C50)</f>
        <v>-0.025258405301425448</v>
      </c>
      <c r="D87">
        <f>D27+(7/0.017)*(D13*D51+D28*D50)</f>
        <v>-0.007304842977010216</v>
      </c>
      <c r="E87">
        <f>E27+(7/0.017)*(E13*E51+E28*E50)</f>
        <v>-0.11776005478063964</v>
      </c>
      <c r="F87">
        <f>F27+(7/0.017)*(F13*F51+F28*F50)</f>
        <v>0.46277307984932325</v>
      </c>
    </row>
    <row r="88" spans="1:6" ht="12.75">
      <c r="A88" t="s">
        <v>87</v>
      </c>
      <c r="B88">
        <f>B28+(8/0.017)*(B14*B51+B29*B50)</f>
        <v>0.2425272580142261</v>
      </c>
      <c r="C88">
        <f>C28+(8/0.017)*(C14*C51+C29*C50)</f>
        <v>0.15746014199888572</v>
      </c>
      <c r="D88">
        <f>D28+(8/0.017)*(D14*D51+D29*D50)</f>
        <v>0.4567254207019335</v>
      </c>
      <c r="E88">
        <f>E28+(8/0.017)*(E14*E51+E29*E50)</f>
        <v>0.06105996291681279</v>
      </c>
      <c r="F88">
        <f>F28+(8/0.017)*(F14*F51+F29*F50)</f>
        <v>-0.3584089820496814</v>
      </c>
    </row>
    <row r="89" spans="1:6" ht="12.75">
      <c r="A89" t="s">
        <v>88</v>
      </c>
      <c r="B89">
        <f>B29+(9/0.017)*(B15*B51+B30*B50)</f>
        <v>0.05349686918488616</v>
      </c>
      <c r="C89">
        <f>C29+(9/0.017)*(C15*C51+C30*C50)</f>
        <v>0.12811260918216885</v>
      </c>
      <c r="D89">
        <f>D29+(9/0.017)*(D15*D51+D30*D50)</f>
        <v>-0.05216537244789759</v>
      </c>
      <c r="E89">
        <f>E29+(9/0.017)*(E15*E51+E30*E50)</f>
        <v>0.05162754465896315</v>
      </c>
      <c r="F89">
        <f>F29+(9/0.017)*(F15*F51+F30*F50)</f>
        <v>-0.04914035075074982</v>
      </c>
    </row>
    <row r="90" spans="1:6" ht="12.75">
      <c r="A90" t="s">
        <v>89</v>
      </c>
      <c r="B90">
        <f>B30+(10/0.017)*(B16*B51+B31*B50)</f>
        <v>0.08971543220636756</v>
      </c>
      <c r="C90">
        <f>C30+(10/0.017)*(C16*C51+C31*C50)</f>
        <v>0.016955216089844308</v>
      </c>
      <c r="D90">
        <f>D30+(10/0.017)*(D16*D51+D31*D50)</f>
        <v>0.008384399289096844</v>
      </c>
      <c r="E90">
        <f>E30+(10/0.017)*(E16*E51+E31*E50)</f>
        <v>-0.04963781704253628</v>
      </c>
      <c r="F90">
        <f>F30+(10/0.017)*(F16*F51+F31*F50)</f>
        <v>0.2802832622426814</v>
      </c>
    </row>
    <row r="91" spans="1:6" ht="12.75">
      <c r="A91" t="s">
        <v>90</v>
      </c>
      <c r="B91">
        <f>B31+(11/0.017)*(B17*B51+B32*B50)</f>
        <v>-0.03171285804485271</v>
      </c>
      <c r="C91">
        <f>C31+(11/0.017)*(C17*C51+C32*C50)</f>
        <v>-0.012648926328703763</v>
      </c>
      <c r="D91">
        <f>D31+(11/0.017)*(D17*D51+D32*D50)</f>
        <v>-0.034868841540263935</v>
      </c>
      <c r="E91">
        <f>E31+(11/0.017)*(E17*E51+E32*E50)</f>
        <v>-0.011640087036974507</v>
      </c>
      <c r="F91">
        <f>F31+(11/0.017)*(F17*F51+F32*F50)</f>
        <v>0.05097000994012186</v>
      </c>
    </row>
    <row r="92" spans="1:6" ht="12.75">
      <c r="A92" t="s">
        <v>91</v>
      </c>
      <c r="B92">
        <f>B32+(12/0.017)*(B18*B51+B33*B50)</f>
        <v>0.044405220947624995</v>
      </c>
      <c r="C92">
        <f>C32+(12/0.017)*(C18*C51+C33*C50)</f>
        <v>0.03531727611897263</v>
      </c>
      <c r="D92">
        <f>D32+(12/0.017)*(D18*D51+D33*D50)</f>
        <v>0.05075893679775776</v>
      </c>
      <c r="E92">
        <f>E32+(12/0.017)*(E18*E51+E33*E50)</f>
        <v>0.040479918527233955</v>
      </c>
      <c r="F92">
        <f>F32+(12/0.017)*(F18*F51+F33*F50)</f>
        <v>-0.008665781103534529</v>
      </c>
    </row>
    <row r="93" spans="1:6" ht="12.75">
      <c r="A93" t="s">
        <v>92</v>
      </c>
      <c r="B93">
        <f>B33+(13/0.017)*(B19*B51+B34*B50)</f>
        <v>0.1265566793010574</v>
      </c>
      <c r="C93">
        <f>C33+(13/0.017)*(C19*C51+C34*C50)</f>
        <v>0.12755945534174978</v>
      </c>
      <c r="D93">
        <f>D33+(13/0.017)*(D19*D51+D34*D50)</f>
        <v>0.12833717761946392</v>
      </c>
      <c r="E93">
        <f>E33+(13/0.017)*(E19*E51+E34*E50)</f>
        <v>0.12222499087246616</v>
      </c>
      <c r="F93">
        <f>F33+(13/0.017)*(F19*F51+F34*F50)</f>
        <v>0.11234029241143192</v>
      </c>
    </row>
    <row r="94" spans="1:6" ht="12.75">
      <c r="A94" t="s">
        <v>93</v>
      </c>
      <c r="B94">
        <f>B34+(14/0.017)*(B20*B51+B35*B50)</f>
        <v>-0.013846389629686045</v>
      </c>
      <c r="C94">
        <f>C34+(14/0.017)*(C20*C51+C35*C50)</f>
        <v>-0.00866018268295701</v>
      </c>
      <c r="D94">
        <f>D34+(14/0.017)*(D20*D51+D35*D50)</f>
        <v>-0.0020250745682150358</v>
      </c>
      <c r="E94">
        <f>E34+(14/0.017)*(E20*E51+E35*E50)</f>
        <v>0.0034758361414662492</v>
      </c>
      <c r="F94">
        <f>F34+(14/0.017)*(F20*F51+F35*F50)</f>
        <v>-0.006301330953687026</v>
      </c>
    </row>
    <row r="95" spans="1:6" ht="12.75">
      <c r="A95" t="s">
        <v>94</v>
      </c>
      <c r="B95" s="49">
        <f>B35</f>
        <v>-0.002673106</v>
      </c>
      <c r="C95" s="49">
        <f>C35</f>
        <v>0.003472964</v>
      </c>
      <c r="D95" s="49">
        <f>D35</f>
        <v>-0.007204002</v>
      </c>
      <c r="E95" s="49">
        <f>E35</f>
        <v>-0.005398592</v>
      </c>
      <c r="F95" s="49">
        <f>F35</f>
        <v>-0.001212937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-2.8345000741550104</v>
      </c>
      <c r="C103">
        <f>C63*10000/C62</f>
        <v>1.2213868617792247</v>
      </c>
      <c r="D103">
        <f>D63*10000/D62</f>
        <v>1.1395627111006714</v>
      </c>
      <c r="E103">
        <f>E63*10000/E62</f>
        <v>1.2073160753572936</v>
      </c>
      <c r="F103">
        <f>F63*10000/F62</f>
        <v>-1.6064357255176627</v>
      </c>
      <c r="G103">
        <f>AVERAGE(C103:E103)</f>
        <v>1.18942188274573</v>
      </c>
      <c r="H103">
        <f>STDEV(C103:E103)</f>
        <v>0.04374870861501913</v>
      </c>
      <c r="I103">
        <f>(B103*B4+C103*C4+D103*D4+E103*E4+F103*F4)/SUM(B4:F4)</f>
        <v>0.2323835545395366</v>
      </c>
      <c r="K103">
        <f>(LN(H103)+LN(H123))/2-LN(K114*K115^3)</f>
        <v>-5.179256589054639</v>
      </c>
    </row>
    <row r="104" spans="1:11" ht="12.75">
      <c r="A104" t="s">
        <v>68</v>
      </c>
      <c r="B104">
        <f>B64*10000/B62</f>
        <v>0.37042730665284895</v>
      </c>
      <c r="C104">
        <f>C64*10000/C62</f>
        <v>0.5089668356056065</v>
      </c>
      <c r="D104">
        <f>D64*10000/D62</f>
        <v>0.21879335938470976</v>
      </c>
      <c r="E104">
        <f>E64*10000/E62</f>
        <v>-0.131761980026031</v>
      </c>
      <c r="F104">
        <f>F64*10000/F62</f>
        <v>-1.1608053883194012</v>
      </c>
      <c r="G104">
        <f>AVERAGE(C104:E104)</f>
        <v>0.19866607165476177</v>
      </c>
      <c r="H104">
        <f>STDEV(C104:E104)</f>
        <v>0.3208382529853685</v>
      </c>
      <c r="I104">
        <f>(B104*B4+C104*C4+D104*D4+E104*E4+F104*F4)/SUM(B4:F4)</f>
        <v>0.04261440852802037</v>
      </c>
      <c r="K104">
        <f>(LN(H104)+LN(H124))/2-LN(K114*K115^4)</f>
        <v>-3.3197518637789067</v>
      </c>
    </row>
    <row r="105" spans="1:11" ht="12.75">
      <c r="A105" t="s">
        <v>69</v>
      </c>
      <c r="B105">
        <f>B65*10000/B62</f>
        <v>0.26647999992086113</v>
      </c>
      <c r="C105">
        <f>C65*10000/C62</f>
        <v>-0.5954933078283644</v>
      </c>
      <c r="D105">
        <f>D65*10000/D62</f>
        <v>-0.4326529638939677</v>
      </c>
      <c r="E105">
        <f>E65*10000/E62</f>
        <v>-0.06462482871526895</v>
      </c>
      <c r="F105">
        <f>F65*10000/F62</f>
        <v>-0.8309618694635565</v>
      </c>
      <c r="G105">
        <f>AVERAGE(C105:E105)</f>
        <v>-0.36425703347920035</v>
      </c>
      <c r="H105">
        <f>STDEV(C105:E105)</f>
        <v>0.27196293497816765</v>
      </c>
      <c r="I105">
        <f>(B105*B4+C105*C4+D105*D4+E105*E4+F105*F4)/SUM(B4:F4)</f>
        <v>-0.3347639835852982</v>
      </c>
      <c r="K105">
        <f>(LN(H105)+LN(H125))/2-LN(K114*K115^5)</f>
        <v>-3.4450202544555784</v>
      </c>
    </row>
    <row r="106" spans="1:11" ht="12.75">
      <c r="A106" t="s">
        <v>70</v>
      </c>
      <c r="B106">
        <f>B66*10000/B62</f>
        <v>2.9418795097056085</v>
      </c>
      <c r="C106">
        <f>C66*10000/C62</f>
        <v>1.587912426811886</v>
      </c>
      <c r="D106">
        <f>D66*10000/D62</f>
        <v>1.5962720610685606</v>
      </c>
      <c r="E106">
        <f>E66*10000/E62</f>
        <v>0.7158721919803861</v>
      </c>
      <c r="F106">
        <f>F66*10000/F62</f>
        <v>14.292862839207999</v>
      </c>
      <c r="G106">
        <f>AVERAGE(C106:E106)</f>
        <v>1.3000188932869443</v>
      </c>
      <c r="H106">
        <f>STDEV(C106:E106)</f>
        <v>0.50590315017474</v>
      </c>
      <c r="I106">
        <f>(B106*B4+C106*C4+D106*D4+E106*E4+F106*F4)/SUM(B4:F4)</f>
        <v>3.2687874452181482</v>
      </c>
      <c r="K106">
        <f>(LN(H106)+LN(H126))/2-LN(K114*K115^6)</f>
        <v>-3.559261826281974</v>
      </c>
    </row>
    <row r="107" spans="1:11" ht="12.75">
      <c r="A107" t="s">
        <v>71</v>
      </c>
      <c r="B107">
        <f>B67*10000/B62</f>
        <v>0.04104514639747093</v>
      </c>
      <c r="C107">
        <f>C67*10000/C62</f>
        <v>0.02477103685248302</v>
      </c>
      <c r="D107">
        <f>D67*10000/D62</f>
        <v>-0.11791039191417949</v>
      </c>
      <c r="E107">
        <f>E67*10000/E62</f>
        <v>-0.20395644484209363</v>
      </c>
      <c r="F107">
        <f>F67*10000/F62</f>
        <v>0.012248589861541651</v>
      </c>
      <c r="G107">
        <f>AVERAGE(C107:E107)</f>
        <v>-0.09903193330126336</v>
      </c>
      <c r="H107">
        <f>STDEV(C107:E107)</f>
        <v>0.1155264574471381</v>
      </c>
      <c r="I107">
        <f>(B107*B4+C107*C4+D107*D4+E107*E4+F107*F4)/SUM(B4:F4)</f>
        <v>-0.06385029100701085</v>
      </c>
      <c r="K107">
        <f>(LN(H107)+LN(H127))/2-LN(K114*K115^7)</f>
        <v>-4.005234605320025</v>
      </c>
    </row>
    <row r="108" spans="1:9" ht="12.75">
      <c r="A108" t="s">
        <v>72</v>
      </c>
      <c r="B108">
        <f>B68*10000/B62</f>
        <v>0.028312612317803694</v>
      </c>
      <c r="C108">
        <f>C68*10000/C62</f>
        <v>0.07961992039929021</v>
      </c>
      <c r="D108">
        <f>D68*10000/D62</f>
        <v>-0.13462169489931225</v>
      </c>
      <c r="E108">
        <f>E68*10000/E62</f>
        <v>0.013646707794965816</v>
      </c>
      <c r="F108">
        <f>F68*10000/F62</f>
        <v>-0.03010417851451997</v>
      </c>
      <c r="G108">
        <f>AVERAGE(C108:E108)</f>
        <v>-0.013785022235018742</v>
      </c>
      <c r="H108">
        <f>STDEV(C108:E108)</f>
        <v>0.10972348103649948</v>
      </c>
      <c r="I108">
        <f>(B108*B4+C108*C4+D108*D4+E108*E4+F108*F4)/SUM(B4:F4)</f>
        <v>-0.00983473459365479</v>
      </c>
    </row>
    <row r="109" spans="1:9" ht="12.75">
      <c r="A109" t="s">
        <v>73</v>
      </c>
      <c r="B109">
        <f>B69*10000/B62</f>
        <v>-0.016165915106222693</v>
      </c>
      <c r="C109">
        <f>C69*10000/C62</f>
        <v>-0.0921176023409486</v>
      </c>
      <c r="D109">
        <f>D69*10000/D62</f>
        <v>-0.04039555835080703</v>
      </c>
      <c r="E109">
        <f>E69*10000/E62</f>
        <v>-0.045029058141466224</v>
      </c>
      <c r="F109">
        <f>F69*10000/F62</f>
        <v>0.03173969280974283</v>
      </c>
      <c r="G109">
        <f>AVERAGE(C109:E109)</f>
        <v>-0.05918073961107395</v>
      </c>
      <c r="H109">
        <f>STDEV(C109:E109)</f>
        <v>0.02861808912108674</v>
      </c>
      <c r="I109">
        <f>(B109*B4+C109*C4+D109*D4+E109*E4+F109*F4)/SUM(B4:F4)</f>
        <v>-0.04082492990768842</v>
      </c>
    </row>
    <row r="110" spans="1:11" ht="12.75">
      <c r="A110" t="s">
        <v>74</v>
      </c>
      <c r="B110">
        <f>B70*10000/B62</f>
        <v>-0.3253573085630036</v>
      </c>
      <c r="C110">
        <f>C70*10000/C62</f>
        <v>-0.09007759769696055</v>
      </c>
      <c r="D110">
        <f>D70*10000/D62</f>
        <v>-0.09126659382211631</v>
      </c>
      <c r="E110">
        <f>E70*10000/E62</f>
        <v>-0.13002767172524776</v>
      </c>
      <c r="F110">
        <f>F70*10000/F62</f>
        <v>-0.34519735142558056</v>
      </c>
      <c r="G110">
        <f>AVERAGE(C110:E110)</f>
        <v>-0.10379062108144155</v>
      </c>
      <c r="H110">
        <f>STDEV(C110:E110)</f>
        <v>0.022729728282816015</v>
      </c>
      <c r="I110">
        <f>(B110*B4+C110*C4+D110*D4+E110*E4+F110*F4)/SUM(B4:F4)</f>
        <v>-0.16813309716146851</v>
      </c>
      <c r="K110">
        <f>EXP(AVERAGE(K103:K107))</f>
        <v>0.020207427830619816</v>
      </c>
    </row>
    <row r="111" spans="1:9" ht="12.75">
      <c r="A111" t="s">
        <v>75</v>
      </c>
      <c r="B111">
        <f>B71*10000/B62</f>
        <v>0.006322565118975136</v>
      </c>
      <c r="C111">
        <f>C71*10000/C62</f>
        <v>0.02735700188893032</v>
      </c>
      <c r="D111">
        <f>D71*10000/D62</f>
        <v>-0.015089013658684931</v>
      </c>
      <c r="E111">
        <f>E71*10000/E62</f>
        <v>-0.01761740262620434</v>
      </c>
      <c r="F111">
        <f>F71*10000/F62</f>
        <v>-0.044177386771725786</v>
      </c>
      <c r="G111">
        <f>AVERAGE(C111:E111)</f>
        <v>-0.0017831381319863167</v>
      </c>
      <c r="H111">
        <f>STDEV(C111:E111)</f>
        <v>0.025267746397764468</v>
      </c>
      <c r="I111">
        <f>(B111*B4+C111*C4+D111*D4+E111*E4+F111*F4)/SUM(B4:F4)</f>
        <v>-0.0062487299287072775</v>
      </c>
    </row>
    <row r="112" spans="1:9" ht="12.75">
      <c r="A112" t="s">
        <v>76</v>
      </c>
      <c r="B112">
        <f>B72*10000/B62</f>
        <v>-0.08080113557916412</v>
      </c>
      <c r="C112">
        <f>C72*10000/C62</f>
        <v>-0.043889279665653064</v>
      </c>
      <c r="D112">
        <f>D72*10000/D62</f>
        <v>-0.03593574480519572</v>
      </c>
      <c r="E112">
        <f>E72*10000/E62</f>
        <v>-0.04358716936116726</v>
      </c>
      <c r="F112">
        <f>F72*10000/F62</f>
        <v>-0.07460962058532156</v>
      </c>
      <c r="G112">
        <f>AVERAGE(C112:E112)</f>
        <v>-0.041137397944005345</v>
      </c>
      <c r="H112">
        <f>STDEV(C112:E112)</f>
        <v>0.00450729566274337</v>
      </c>
      <c r="I112">
        <f>(B112*B4+C112*C4+D112*D4+E112*E4+F112*F4)/SUM(B4:F4)</f>
        <v>-0.05135856400272123</v>
      </c>
    </row>
    <row r="113" spans="1:9" ht="12.75">
      <c r="A113" t="s">
        <v>77</v>
      </c>
      <c r="B113">
        <f>B73*10000/B62</f>
        <v>0.014405851247080494</v>
      </c>
      <c r="C113">
        <f>C73*10000/C62</f>
        <v>0.01808075050103866</v>
      </c>
      <c r="D113">
        <f>D73*10000/D62</f>
        <v>0.027513181586225066</v>
      </c>
      <c r="E113">
        <f>E73*10000/E62</f>
        <v>0.03146764757789145</v>
      </c>
      <c r="F113">
        <f>F73*10000/F62</f>
        <v>0.004874972903259493</v>
      </c>
      <c r="G113">
        <f>AVERAGE(C113:E113)</f>
        <v>0.02568719322171839</v>
      </c>
      <c r="H113">
        <f>STDEV(C113:E113)</f>
        <v>0.006877712444341342</v>
      </c>
      <c r="I113">
        <f>(B113*B4+C113*C4+D113*D4+E113*E4+F113*F4)/SUM(B4:F4)</f>
        <v>0.021275945501083318</v>
      </c>
    </row>
    <row r="114" spans="1:11" ht="12.75">
      <c r="A114" t="s">
        <v>78</v>
      </c>
      <c r="B114">
        <f>B74*10000/B62</f>
        <v>-0.22237676710063362</v>
      </c>
      <c r="C114">
        <f>C74*10000/C62</f>
        <v>-0.20608453388854944</v>
      </c>
      <c r="D114">
        <f>D74*10000/D62</f>
        <v>-0.21306562998455966</v>
      </c>
      <c r="E114">
        <f>E74*10000/E62</f>
        <v>-0.19490679164632674</v>
      </c>
      <c r="F114">
        <f>F74*10000/F62</f>
        <v>-0.17033049326625985</v>
      </c>
      <c r="G114">
        <f>AVERAGE(C114:E114)</f>
        <v>-0.20468565183981194</v>
      </c>
      <c r="H114">
        <f>STDEV(C114:E114)</f>
        <v>0.009159885680958234</v>
      </c>
      <c r="I114">
        <f>(B114*B4+C114*C4+D114*D4+E114*E4+F114*F4)/SUM(B4:F4)</f>
        <v>-0.2026816974173304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-0.006922095308994746</v>
      </c>
      <c r="C115">
        <f>C75*10000/C62</f>
        <v>-0.0009691539872597844</v>
      </c>
      <c r="D115">
        <f>D75*10000/D62</f>
        <v>0.0036210699741453228</v>
      </c>
      <c r="E115">
        <f>E75*10000/E62</f>
        <v>-0.00769088365022859</v>
      </c>
      <c r="F115">
        <f>F75*10000/F62</f>
        <v>-0.008755665631677076</v>
      </c>
      <c r="G115">
        <f>AVERAGE(C115:E115)</f>
        <v>-0.0016796558877810168</v>
      </c>
      <c r="H115">
        <f>STDEV(C115:E115)</f>
        <v>0.005689348241493021</v>
      </c>
      <c r="I115">
        <f>(B115*B4+C115*C4+D115*D4+E115*E4+F115*F4)/SUM(B4:F4)</f>
        <v>-0.0033836766201052046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133.23370029976556</v>
      </c>
      <c r="C122">
        <f>C82*10000/C62</f>
        <v>52.963784234320144</v>
      </c>
      <c r="D122">
        <f>D82*10000/D62</f>
        <v>-11.289610215569555</v>
      </c>
      <c r="E122">
        <f>E82*10000/E62</f>
        <v>-52.626087633873034</v>
      </c>
      <c r="F122">
        <f>F82*10000/F62</f>
        <v>-126.24297263829398</v>
      </c>
      <c r="G122">
        <f>AVERAGE(C122:E122)</f>
        <v>-3.650637871707481</v>
      </c>
      <c r="H122">
        <f>STDEV(C122:E122)</f>
        <v>53.20780660897497</v>
      </c>
      <c r="I122">
        <f>(B122*B4+C122*C4+D122*D4+E122*E4+F122*F4)/SUM(B4:F4)</f>
        <v>-0.08040507582263054</v>
      </c>
    </row>
    <row r="123" spans="1:9" ht="12.75">
      <c r="A123" t="s">
        <v>82</v>
      </c>
      <c r="B123">
        <f>B83*10000/B62</f>
        <v>0.7899533523865978</v>
      </c>
      <c r="C123">
        <f>C83*10000/C62</f>
        <v>1.2203292151347107</v>
      </c>
      <c r="D123">
        <f>D83*10000/D62</f>
        <v>0.5856819464285415</v>
      </c>
      <c r="E123">
        <f>E83*10000/E62</f>
        <v>-1.9815069383397574</v>
      </c>
      <c r="F123">
        <f>F83*10000/F62</f>
        <v>2.890126868774635</v>
      </c>
      <c r="G123">
        <f>AVERAGE(C123:E123)</f>
        <v>-0.058498592258835025</v>
      </c>
      <c r="H123">
        <f>STDEV(C123:E123)</f>
        <v>1.6953362832316523</v>
      </c>
      <c r="I123">
        <f>(B123*B4+C123*C4+D123*D4+E123*E4+F123*F4)/SUM(B4:F4)</f>
        <v>0.4575231446080343</v>
      </c>
    </row>
    <row r="124" spans="1:9" ht="12.75">
      <c r="A124" t="s">
        <v>83</v>
      </c>
      <c r="B124">
        <f>B84*10000/B62</f>
        <v>-0.10726047169453432</v>
      </c>
      <c r="C124">
        <f>C84*10000/C62</f>
        <v>-0.24434263891900249</v>
      </c>
      <c r="D124">
        <f>D84*10000/D62</f>
        <v>2.7421265527911314</v>
      </c>
      <c r="E124">
        <f>E84*10000/E62</f>
        <v>-3.0985787666101254</v>
      </c>
      <c r="F124">
        <f>F84*10000/F62</f>
        <v>-2.7161030543974882</v>
      </c>
      <c r="G124">
        <f>AVERAGE(C124:E124)</f>
        <v>-0.20026495091266558</v>
      </c>
      <c r="H124">
        <f>STDEV(C124:E124)</f>
        <v>2.920602127807813</v>
      </c>
      <c r="I124">
        <f>(B124*B4+C124*C4+D124*D4+E124*E4+F124*F4)/SUM(B4:F4)</f>
        <v>-0.5217688097140607</v>
      </c>
    </row>
    <row r="125" spans="1:9" ht="12.75">
      <c r="A125" t="s">
        <v>84</v>
      </c>
      <c r="B125">
        <f>B85*10000/B62</f>
        <v>0.2795459011625406</v>
      </c>
      <c r="C125">
        <f>C85*10000/C62</f>
        <v>0.9364242857197129</v>
      </c>
      <c r="D125">
        <f>D85*10000/D62</f>
        <v>0.08729330128556087</v>
      </c>
      <c r="E125">
        <f>E85*10000/E62</f>
        <v>-0.7071300064781486</v>
      </c>
      <c r="F125">
        <f>F85*10000/F62</f>
        <v>-1.704671069460343</v>
      </c>
      <c r="G125">
        <f>AVERAGE(C125:E125)</f>
        <v>0.1055291935090417</v>
      </c>
      <c r="H125">
        <f>STDEV(C125:E125)</f>
        <v>0.8219288829785659</v>
      </c>
      <c r="I125">
        <f>(B125*B4+C125*C4+D125*D4+E125*E4+F125*F4)/SUM(B4:F4)</f>
        <v>-0.11018171743571681</v>
      </c>
    </row>
    <row r="126" spans="1:9" ht="12.75">
      <c r="A126" t="s">
        <v>85</v>
      </c>
      <c r="B126">
        <f>B86*10000/B62</f>
        <v>1.0564569271479565</v>
      </c>
      <c r="C126">
        <f>C86*10000/C62</f>
        <v>0.2295784046197458</v>
      </c>
      <c r="D126">
        <f>D86*10000/D62</f>
        <v>0.030336481376309076</v>
      </c>
      <c r="E126">
        <f>E86*10000/E62</f>
        <v>0.05881823018545653</v>
      </c>
      <c r="F126">
        <f>F86*10000/F62</f>
        <v>0.9942438196035162</v>
      </c>
      <c r="G126">
        <f>AVERAGE(C126:E126)</f>
        <v>0.1062443720605038</v>
      </c>
      <c r="H126">
        <f>STDEV(C126:E126)</f>
        <v>0.10775558080350163</v>
      </c>
      <c r="I126">
        <f>(B126*B4+C126*C4+D126*D4+E126*E4+F126*F4)/SUM(B4:F4)</f>
        <v>0.3625808676777602</v>
      </c>
    </row>
    <row r="127" spans="1:9" ht="12.75">
      <c r="A127" t="s">
        <v>86</v>
      </c>
      <c r="B127">
        <f>B87*10000/B62</f>
        <v>-0.09148410612231925</v>
      </c>
      <c r="C127">
        <f>C87*10000/C62</f>
        <v>-0.02525834241996457</v>
      </c>
      <c r="D127">
        <f>D87*10000/D62</f>
        <v>-0.007304842924853158</v>
      </c>
      <c r="E127">
        <f>E87*10000/E62</f>
        <v>-0.11775978912775559</v>
      </c>
      <c r="F127">
        <f>F87*10000/F62</f>
        <v>0.4627771301853103</v>
      </c>
      <c r="G127">
        <f>AVERAGE(C127:E127)</f>
        <v>-0.05010765815752444</v>
      </c>
      <c r="H127">
        <f>STDEV(C127:E127)</f>
        <v>0.05927217015294972</v>
      </c>
      <c r="I127">
        <f>(B127*B4+C127*C4+D127*D4+E127*E4+F127*F4)/SUM(B4:F4)</f>
        <v>0.012178474805027898</v>
      </c>
    </row>
    <row r="128" spans="1:9" ht="12.75">
      <c r="A128" t="s">
        <v>87</v>
      </c>
      <c r="B128">
        <f>B88*10000/B62</f>
        <v>0.2425274790606756</v>
      </c>
      <c r="C128">
        <f>C88*10000/C62</f>
        <v>0.15745974999774232</v>
      </c>
      <c r="D128">
        <f>D88*10000/D62</f>
        <v>0.456725417440884</v>
      </c>
      <c r="E128">
        <f>E88*10000/E62</f>
        <v>0.06105982517269166</v>
      </c>
      <c r="F128">
        <f>F88*10000/F62</f>
        <v>-0.35841211895816055</v>
      </c>
      <c r="G128">
        <f>AVERAGE(C128:E128)</f>
        <v>0.22508166420377265</v>
      </c>
      <c r="H128">
        <f>STDEV(C128:E128)</f>
        <v>0.20631858298975558</v>
      </c>
      <c r="I128">
        <f>(B128*B4+C128*C4+D128*D4+E128*E4+F128*F4)/SUM(B4:F4)</f>
        <v>0.14991282588573826</v>
      </c>
    </row>
    <row r="129" spans="1:9" ht="12.75">
      <c r="A129" t="s">
        <v>88</v>
      </c>
      <c r="B129">
        <f>B89*10000/B62</f>
        <v>0.053496917943500304</v>
      </c>
      <c r="C129">
        <f>C89*10000/C62</f>
        <v>0.12811229024247625</v>
      </c>
      <c r="D129">
        <f>D89*10000/D62</f>
        <v>-0.052165372075433404</v>
      </c>
      <c r="E129">
        <f>E89*10000/E62</f>
        <v>0.0516274281932723</v>
      </c>
      <c r="F129">
        <f>F89*10000/F62</f>
        <v>-0.04914078084260203</v>
      </c>
      <c r="G129">
        <f>AVERAGE(C129:E129)</f>
        <v>0.04252478212010505</v>
      </c>
      <c r="H129">
        <f>STDEV(C129:E129)</f>
        <v>0.0904828851598609</v>
      </c>
      <c r="I129">
        <f>(B129*B4+C129*C4+D129*D4+E129*E4+F129*F4)/SUM(B4:F4)</f>
        <v>0.03191823130529982</v>
      </c>
    </row>
    <row r="130" spans="1:9" ht="12.75">
      <c r="A130" t="s">
        <v>89</v>
      </c>
      <c r="B130">
        <f>B90*10000/B62</f>
        <v>0.08971551397564133</v>
      </c>
      <c r="C130">
        <f>C90*10000/C62</f>
        <v>0.01695517387939022</v>
      </c>
      <c r="D130">
        <f>D90*10000/D62</f>
        <v>0.008384399229231685</v>
      </c>
      <c r="E130">
        <f>E90*10000/E62</f>
        <v>-0.04963770506543776</v>
      </c>
      <c r="F130">
        <f>F90*10000/F62</f>
        <v>0.28028571537021424</v>
      </c>
      <c r="G130">
        <f>AVERAGE(C130:E130)</f>
        <v>-0.008099377318938616</v>
      </c>
      <c r="H130">
        <f>STDEV(C130:E130)</f>
        <v>0.03622760064519365</v>
      </c>
      <c r="I130">
        <f>(B130*B4+C130*C4+D130*D4+E130*E4+F130*F4)/SUM(B4:F4)</f>
        <v>0.04451835536742533</v>
      </c>
    </row>
    <row r="131" spans="1:9" ht="12.75">
      <c r="A131" t="s">
        <v>90</v>
      </c>
      <c r="B131">
        <f>B91*10000/B62</f>
        <v>-0.03171288694888078</v>
      </c>
      <c r="C131">
        <f>C91*10000/C62</f>
        <v>-0.01264889483887071</v>
      </c>
      <c r="D131">
        <f>D91*10000/D62</f>
        <v>-0.03486884129129812</v>
      </c>
      <c r="E131">
        <f>E91*10000/E62</f>
        <v>-0.011640060778302177</v>
      </c>
      <c r="F131">
        <f>F91*10000/F62</f>
        <v>0.0509704560457285</v>
      </c>
      <c r="G131">
        <f>AVERAGE(C131:E131)</f>
        <v>-0.019719265636157002</v>
      </c>
      <c r="H131">
        <f>STDEV(C131:E131)</f>
        <v>0.01312961036887897</v>
      </c>
      <c r="I131">
        <f>(B131*B4+C131*C4+D131*D4+E131*E4+F131*F4)/SUM(B4:F4)</f>
        <v>-0.012048426922375453</v>
      </c>
    </row>
    <row r="132" spans="1:9" ht="12.75">
      <c r="A132" t="s">
        <v>91</v>
      </c>
      <c r="B132">
        <f>B92*10000/B62</f>
        <v>0.044405261419844536</v>
      </c>
      <c r="C132">
        <f>C92*10000/C62</f>
        <v>0.035317188195689665</v>
      </c>
      <c r="D132">
        <f>D92*10000/D62</f>
        <v>0.05075893643533562</v>
      </c>
      <c r="E132">
        <f>E92*10000/E62</f>
        <v>0.04047982720928133</v>
      </c>
      <c r="F132">
        <f>F92*10000/F62</f>
        <v>-0.008665856949184564</v>
      </c>
      <c r="G132">
        <f>AVERAGE(C132:E132)</f>
        <v>0.04218531728010221</v>
      </c>
      <c r="H132">
        <f>STDEV(C132:E132)</f>
        <v>0.007860879051378614</v>
      </c>
      <c r="I132">
        <f>(B132*B4+C132*C4+D132*D4+E132*E4+F132*F4)/SUM(B4:F4)</f>
        <v>0.03573598566584158</v>
      </c>
    </row>
    <row r="133" spans="1:9" ht="12.75">
      <c r="A133" t="s">
        <v>92</v>
      </c>
      <c r="B133">
        <f>B93*10000/B62</f>
        <v>0.1265567946485233</v>
      </c>
      <c r="C133">
        <f>C93*10000/C62</f>
        <v>0.12755913777914812</v>
      </c>
      <c r="D133">
        <f>D93*10000/D62</f>
        <v>0.12833717670312805</v>
      </c>
      <c r="E133">
        <f>E93*10000/E62</f>
        <v>0.12222471514720948</v>
      </c>
      <c r="F133">
        <f>F93*10000/F62</f>
        <v>0.1123412756491114</v>
      </c>
      <c r="G133">
        <f>AVERAGE(C133:E133)</f>
        <v>0.12604034320982857</v>
      </c>
      <c r="H133">
        <f>STDEV(C133:E133)</f>
        <v>0.0033272510088642824</v>
      </c>
      <c r="I133">
        <f>(B133*B4+C133*C4+D133*D4+E133*E4+F133*F4)/SUM(B4:F4)</f>
        <v>0.12429128262792069</v>
      </c>
    </row>
    <row r="134" spans="1:9" ht="12.75">
      <c r="A134" t="s">
        <v>93</v>
      </c>
      <c r="B134">
        <f>B94*10000/B62</f>
        <v>-0.01384640224969128</v>
      </c>
      <c r="C134">
        <f>C94*10000/C62</f>
        <v>-0.008660161123205628</v>
      </c>
      <c r="D134">
        <f>D94*10000/D62</f>
        <v>-0.0020250745537558706</v>
      </c>
      <c r="E134">
        <f>E94*10000/E62</f>
        <v>0.0034758283003872245</v>
      </c>
      <c r="F134">
        <f>F94*10000/F62</f>
        <v>-0.00630138610492343</v>
      </c>
      <c r="G134">
        <f>AVERAGE(C134:E134)</f>
        <v>-0.0024031357921914247</v>
      </c>
      <c r="H134">
        <f>STDEV(C134:E134)</f>
        <v>0.006076821335813235</v>
      </c>
      <c r="I134">
        <f>(B134*B4+C134*C4+D134*D4+E134*E4+F134*F4)/SUM(B4:F4)</f>
        <v>-0.004585516065160962</v>
      </c>
    </row>
    <row r="135" spans="1:9" ht="12.75">
      <c r="A135" t="s">
        <v>94</v>
      </c>
      <c r="B135">
        <f>B95*10000/B62</f>
        <v>-0.0026731084363471364</v>
      </c>
      <c r="C135">
        <f>C95*10000/C62</f>
        <v>0.003472955353965252</v>
      </c>
      <c r="D135">
        <f>D95*10000/D62</f>
        <v>-0.007204001948562953</v>
      </c>
      <c r="E135">
        <f>E95*10000/E62</f>
        <v>-0.005398579821409073</v>
      </c>
      <c r="F135">
        <f>F95*10000/F62</f>
        <v>-0.0012129476160072726</v>
      </c>
      <c r="G135">
        <f>AVERAGE(C135:E135)</f>
        <v>-0.0030432088053355916</v>
      </c>
      <c r="H135">
        <f>STDEV(C135:E135)</f>
        <v>0.005714908903694079</v>
      </c>
      <c r="I135">
        <f>(B135*B4+C135*C4+D135*D4+E135*E4+F135*F4)/SUM(B4:F4)</f>
        <v>-0.0027452882425800665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2004-11-06T12:28:44Z</cp:lastPrinted>
  <dcterms:created xsi:type="dcterms:W3CDTF">2004-11-06T12:28:34Z</dcterms:created>
  <dcterms:modified xsi:type="dcterms:W3CDTF">2004-11-07T18:49:03Z</dcterms:modified>
  <cp:category/>
  <cp:version/>
  <cp:contentType/>
  <cp:contentStatus/>
</cp:coreProperties>
</file>