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<sst xmlns="http://schemas.openxmlformats.org/spreadsheetml/2006/main" count="202" uniqueCount="97">
  <si>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Mon 08/11/2004       11:58:22</t>
  </si>
  <si>
    <t>LISSNER</t>
  </si>
  <si>
    <t>HCMQAP381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</si>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</sst>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2869306"/>
        <c:axId val="48714891"/>
      </c:lineChart>
      <c:catAx>
        <c:axId val="128693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714891"/>
        <c:crosses val="autoZero"/>
        <c:auto val="1"/>
        <c:lblOffset val="100"/>
        <c:noMultiLvlLbl val="0"/>
      </c:catAx>
      <c:valAx>
        <c:axId val="48714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86930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-0.002263</v>
      </c>
      <c r="C4" s="13">
        <v>-0.003757</v>
      </c>
      <c r="D4" s="13">
        <v>-0.003757</v>
      </c>
      <c r="E4" s="13">
        <v>-0.003758</v>
      </c>
      <c r="F4" s="24">
        <v>-0.002084</v>
      </c>
      <c r="G4" s="34">
        <v>-0.011712</v>
      </c>
    </row>
    <row r="5" spans="1:7" ht="12.75" thickBot="1">
      <c r="A5" s="44" t="s">
        <v>13</v>
      </c>
      <c r="B5" s="45">
        <v>9.173829</v>
      </c>
      <c r="C5" s="46">
        <v>4.722575</v>
      </c>
      <c r="D5" s="46">
        <v>-0.835985</v>
      </c>
      <c r="E5" s="46">
        <v>-4.375565</v>
      </c>
      <c r="F5" s="47">
        <v>-9.173868</v>
      </c>
      <c r="G5" s="48">
        <v>7.461459</v>
      </c>
    </row>
    <row r="6" spans="1:7" ht="12.75" thickTop="1">
      <c r="A6" s="6" t="s">
        <v>14</v>
      </c>
      <c r="B6" s="39">
        <v>18.9186</v>
      </c>
      <c r="C6" s="40">
        <v>-34.6046</v>
      </c>
      <c r="D6" s="40">
        <v>3.971327</v>
      </c>
      <c r="E6" s="40">
        <v>-1.100653</v>
      </c>
      <c r="F6" s="41">
        <v>36.75576</v>
      </c>
      <c r="G6" s="42">
        <v>0.0109428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-2.819538</v>
      </c>
      <c r="C8" s="14">
        <v>0.3741707</v>
      </c>
      <c r="D8" s="14">
        <v>-0.6872618</v>
      </c>
      <c r="E8" s="14">
        <v>-0.356299</v>
      </c>
      <c r="F8" s="25">
        <v>-4.573696</v>
      </c>
      <c r="G8" s="35">
        <v>-1.179763</v>
      </c>
    </row>
    <row r="9" spans="1:7" ht="12">
      <c r="A9" s="20" t="s">
        <v>17</v>
      </c>
      <c r="B9" s="29">
        <v>-0.687135</v>
      </c>
      <c r="C9" s="14">
        <v>0.1004246</v>
      </c>
      <c r="D9" s="14">
        <v>-1.06325</v>
      </c>
      <c r="E9" s="14">
        <v>-0.605604</v>
      </c>
      <c r="F9" s="25">
        <v>-0.8610563</v>
      </c>
      <c r="G9" s="35">
        <v>-0.5917174</v>
      </c>
    </row>
    <row r="10" spans="1:7" ht="12">
      <c r="A10" s="20" t="s">
        <v>18</v>
      </c>
      <c r="B10" s="29">
        <v>0.9221713</v>
      </c>
      <c r="C10" s="14">
        <v>0.2755995</v>
      </c>
      <c r="D10" s="14">
        <v>0.2719148</v>
      </c>
      <c r="E10" s="14">
        <v>0.05060373</v>
      </c>
      <c r="F10" s="25">
        <v>-1.040164</v>
      </c>
      <c r="G10" s="35">
        <v>0.1387341</v>
      </c>
    </row>
    <row r="11" spans="1:7" ht="12">
      <c r="A11" s="21" t="s">
        <v>19</v>
      </c>
      <c r="B11" s="31">
        <v>3.09928</v>
      </c>
      <c r="C11" s="16">
        <v>1.583867</v>
      </c>
      <c r="D11" s="16">
        <v>1.798507</v>
      </c>
      <c r="E11" s="16">
        <v>0.8610713</v>
      </c>
      <c r="F11" s="27">
        <v>14.5398</v>
      </c>
      <c r="G11" s="37">
        <v>3.409448</v>
      </c>
    </row>
    <row r="12" spans="1:7" ht="12">
      <c r="A12" s="20" t="s">
        <v>20</v>
      </c>
      <c r="B12" s="29">
        <v>0.1216554</v>
      </c>
      <c r="C12" s="14">
        <v>0.1039025</v>
      </c>
      <c r="D12" s="14">
        <v>-0.1333927</v>
      </c>
      <c r="E12" s="14">
        <v>-0.04345281</v>
      </c>
      <c r="F12" s="25">
        <v>0.2601487</v>
      </c>
      <c r="G12" s="35">
        <v>0.0347652</v>
      </c>
    </row>
    <row r="13" spans="1:7" ht="12">
      <c r="A13" s="20" t="s">
        <v>21</v>
      </c>
      <c r="B13" s="29">
        <v>-0.02799595</v>
      </c>
      <c r="C13" s="14">
        <v>0.051009</v>
      </c>
      <c r="D13" s="14">
        <v>-0.1511677</v>
      </c>
      <c r="E13" s="14">
        <v>-0.0151169</v>
      </c>
      <c r="F13" s="25">
        <v>-0.1933172</v>
      </c>
      <c r="G13" s="35">
        <v>-0.05756269</v>
      </c>
    </row>
    <row r="14" spans="1:7" ht="12">
      <c r="A14" s="20" t="s">
        <v>22</v>
      </c>
      <c r="B14" s="29">
        <v>-0.0512285</v>
      </c>
      <c r="C14" s="14">
        <v>-0.09091879</v>
      </c>
      <c r="D14" s="14">
        <v>-0.1333444</v>
      </c>
      <c r="E14" s="14">
        <v>-0.09252517</v>
      </c>
      <c r="F14" s="25">
        <v>-0.01865896</v>
      </c>
      <c r="G14" s="35">
        <v>-0.08610868</v>
      </c>
    </row>
    <row r="15" spans="1:7" ht="12">
      <c r="A15" s="21" t="s">
        <v>23</v>
      </c>
      <c r="B15" s="31">
        <v>-0.2972581</v>
      </c>
      <c r="C15" s="16">
        <v>-0.08646198</v>
      </c>
      <c r="D15" s="16">
        <v>-0.04277423</v>
      </c>
      <c r="E15" s="16">
        <v>-0.126661</v>
      </c>
      <c r="F15" s="27">
        <v>-0.2964153</v>
      </c>
      <c r="G15" s="37">
        <v>-0.1441867</v>
      </c>
    </row>
    <row r="16" spans="1:7" ht="12">
      <c r="A16" s="20" t="s">
        <v>24</v>
      </c>
      <c r="B16" s="29">
        <v>0.06229231</v>
      </c>
      <c r="C16" s="14">
        <v>0.04622203</v>
      </c>
      <c r="D16" s="14">
        <v>0.02938758</v>
      </c>
      <c r="E16" s="14">
        <v>0.01253167</v>
      </c>
      <c r="F16" s="25">
        <v>0.02012918</v>
      </c>
      <c r="G16" s="35">
        <v>0.03291668</v>
      </c>
    </row>
    <row r="17" spans="1:7" ht="12">
      <c r="A17" s="20" t="s">
        <v>25</v>
      </c>
      <c r="B17" s="29">
        <v>-0.03363791</v>
      </c>
      <c r="C17" s="14">
        <v>-0.02938223</v>
      </c>
      <c r="D17" s="14">
        <v>-0.04241208</v>
      </c>
      <c r="E17" s="14">
        <v>-0.03451834</v>
      </c>
      <c r="F17" s="25">
        <v>-0.0444849</v>
      </c>
      <c r="G17" s="35">
        <v>-0.03638423</v>
      </c>
    </row>
    <row r="18" spans="1:7" ht="12">
      <c r="A18" s="20" t="s">
        <v>26</v>
      </c>
      <c r="B18" s="29">
        <v>0.001297595</v>
      </c>
      <c r="C18" s="14">
        <v>0.02020525</v>
      </c>
      <c r="D18" s="14">
        <v>0.02750708</v>
      </c>
      <c r="E18" s="14">
        <v>0.03795342</v>
      </c>
      <c r="F18" s="25">
        <v>-0.01570184</v>
      </c>
      <c r="G18" s="35">
        <v>0.0186836</v>
      </c>
    </row>
    <row r="19" spans="1:7" ht="12">
      <c r="A19" s="21" t="s">
        <v>27</v>
      </c>
      <c r="B19" s="31">
        <v>-0.2116265</v>
      </c>
      <c r="C19" s="16">
        <v>-0.1899647</v>
      </c>
      <c r="D19" s="16">
        <v>-0.1977469</v>
      </c>
      <c r="E19" s="16">
        <v>-0.1800223</v>
      </c>
      <c r="F19" s="27">
        <v>-0.1627117</v>
      </c>
      <c r="G19" s="37">
        <v>-0.1889464</v>
      </c>
    </row>
    <row r="20" spans="1:7" ht="12.75" thickBot="1">
      <c r="A20" s="44" t="s">
        <v>28</v>
      </c>
      <c r="B20" s="45">
        <v>-0.005995772</v>
      </c>
      <c r="C20" s="46">
        <v>-0.0009818407</v>
      </c>
      <c r="D20" s="46">
        <v>-0.006252313</v>
      </c>
      <c r="E20" s="46">
        <v>-0.0007660745</v>
      </c>
      <c r="F20" s="47">
        <v>0.003818207</v>
      </c>
      <c r="G20" s="48">
        <v>-0.002282921</v>
      </c>
    </row>
    <row r="21" spans="1:7" ht="12.75" thickTop="1">
      <c r="A21" s="6" t="s">
        <v>29</v>
      </c>
      <c r="B21" s="39">
        <v>-152.1667</v>
      </c>
      <c r="C21" s="40">
        <v>56.93469</v>
      </c>
      <c r="D21" s="40">
        <v>34.60157</v>
      </c>
      <c r="E21" s="40">
        <v>42.87396</v>
      </c>
      <c r="F21" s="41">
        <v>-77.05107</v>
      </c>
      <c r="G21" s="43">
        <v>0.007973983</v>
      </c>
    </row>
    <row r="22" spans="1:7" ht="12">
      <c r="A22" s="20" t="s">
        <v>30</v>
      </c>
      <c r="B22" s="29">
        <v>183.4972</v>
      </c>
      <c r="C22" s="14">
        <v>94.45432</v>
      </c>
      <c r="D22" s="14">
        <v>-16.71971</v>
      </c>
      <c r="E22" s="14">
        <v>-87.51354</v>
      </c>
      <c r="F22" s="25">
        <v>-183.498</v>
      </c>
      <c r="G22" s="36">
        <v>0</v>
      </c>
    </row>
    <row r="23" spans="1:7" ht="12">
      <c r="A23" s="20" t="s">
        <v>31</v>
      </c>
      <c r="B23" s="29">
        <v>0.7285259</v>
      </c>
      <c r="C23" s="14">
        <v>0.3605887</v>
      </c>
      <c r="D23" s="14">
        <v>0.3915583</v>
      </c>
      <c r="E23" s="14">
        <v>1.795877</v>
      </c>
      <c r="F23" s="25">
        <v>3.803164</v>
      </c>
      <c r="G23" s="35">
        <v>1.225909</v>
      </c>
    </row>
    <row r="24" spans="1:7" ht="12">
      <c r="A24" s="20" t="s">
        <v>32</v>
      </c>
      <c r="B24" s="29">
        <v>-0.5897504</v>
      </c>
      <c r="C24" s="14">
        <v>-2.405179</v>
      </c>
      <c r="D24" s="14">
        <v>-2.661268</v>
      </c>
      <c r="E24" s="14">
        <v>0.8239117</v>
      </c>
      <c r="F24" s="25">
        <v>3.965626</v>
      </c>
      <c r="G24" s="35">
        <v>-0.5769106</v>
      </c>
    </row>
    <row r="25" spans="1:7" ht="12">
      <c r="A25" s="20" t="s">
        <v>33</v>
      </c>
      <c r="B25" s="29">
        <v>-0.487672</v>
      </c>
      <c r="C25" s="14">
        <v>0.01553235</v>
      </c>
      <c r="D25" s="14">
        <v>0.6397219</v>
      </c>
      <c r="E25" s="14">
        <v>0.3371062</v>
      </c>
      <c r="F25" s="25">
        <v>-1.426513</v>
      </c>
      <c r="G25" s="35">
        <v>-0.02222287</v>
      </c>
    </row>
    <row r="26" spans="1:7" ht="12">
      <c r="A26" s="21" t="s">
        <v>34</v>
      </c>
      <c r="B26" s="31">
        <v>1.682709</v>
      </c>
      <c r="C26" s="16">
        <v>0.4697431</v>
      </c>
      <c r="D26" s="16">
        <v>0.6822297</v>
      </c>
      <c r="E26" s="16">
        <v>0.8936369</v>
      </c>
      <c r="F26" s="27">
        <v>0.7666804</v>
      </c>
      <c r="G26" s="37">
        <v>0.8384692</v>
      </c>
    </row>
    <row r="27" spans="1:7" ht="12">
      <c r="A27" s="20" t="s">
        <v>35</v>
      </c>
      <c r="B27" s="29">
        <v>-0.2109759</v>
      </c>
      <c r="C27" s="14">
        <v>0.2286658</v>
      </c>
      <c r="D27" s="14">
        <v>0.2898883</v>
      </c>
      <c r="E27" s="14">
        <v>0.3595054</v>
      </c>
      <c r="F27" s="25">
        <v>0.1613463</v>
      </c>
      <c r="G27" s="35">
        <v>0.2021959</v>
      </c>
    </row>
    <row r="28" spans="1:7" ht="12">
      <c r="A28" s="20" t="s">
        <v>36</v>
      </c>
      <c r="B28" s="29">
        <v>-0.1112391</v>
      </c>
      <c r="C28" s="14">
        <v>-0.07986336</v>
      </c>
      <c r="D28" s="14">
        <v>-0.3831979</v>
      </c>
      <c r="E28" s="14">
        <v>-0.275752</v>
      </c>
      <c r="F28" s="25">
        <v>0.52616</v>
      </c>
      <c r="G28" s="35">
        <v>-0.1236687</v>
      </c>
    </row>
    <row r="29" spans="1:7" ht="12">
      <c r="A29" s="20" t="s">
        <v>37</v>
      </c>
      <c r="B29" s="29">
        <v>-0.10474</v>
      </c>
      <c r="C29" s="14">
        <v>-0.1594375</v>
      </c>
      <c r="D29" s="14">
        <v>-0.07306474</v>
      </c>
      <c r="E29" s="14">
        <v>-0.09398584</v>
      </c>
      <c r="F29" s="25">
        <v>-0.04784865</v>
      </c>
      <c r="G29" s="35">
        <v>-0.1001106</v>
      </c>
    </row>
    <row r="30" spans="1:7" ht="12">
      <c r="A30" s="21" t="s">
        <v>38</v>
      </c>
      <c r="B30" s="31">
        <v>0.1186415</v>
      </c>
      <c r="C30" s="16">
        <v>0.04436835</v>
      </c>
      <c r="D30" s="16">
        <v>0.06354301</v>
      </c>
      <c r="E30" s="16">
        <v>0.0326866</v>
      </c>
      <c r="F30" s="27">
        <v>0.1982908</v>
      </c>
      <c r="G30" s="37">
        <v>0.07744717</v>
      </c>
    </row>
    <row r="31" spans="1:7" ht="12">
      <c r="A31" s="20" t="s">
        <v>39</v>
      </c>
      <c r="B31" s="29">
        <v>-0.06542231</v>
      </c>
      <c r="C31" s="14">
        <v>-0.02311846</v>
      </c>
      <c r="D31" s="14">
        <v>-0.004169599</v>
      </c>
      <c r="E31" s="14">
        <v>-0.03556825</v>
      </c>
      <c r="F31" s="25">
        <v>0.02716637</v>
      </c>
      <c r="G31" s="35">
        <v>-0.02097295</v>
      </c>
    </row>
    <row r="32" spans="1:7" ht="12">
      <c r="A32" s="20" t="s">
        <v>40</v>
      </c>
      <c r="B32" s="29">
        <v>-0.0009454607</v>
      </c>
      <c r="C32" s="14">
        <v>0.02129243</v>
      </c>
      <c r="D32" s="14">
        <v>-0.01115268</v>
      </c>
      <c r="E32" s="14">
        <v>-0.03289805</v>
      </c>
      <c r="F32" s="25">
        <v>0.07111787</v>
      </c>
      <c r="G32" s="35">
        <v>0.003868181</v>
      </c>
    </row>
    <row r="33" spans="1:7" ht="12">
      <c r="A33" s="20" t="s">
        <v>41</v>
      </c>
      <c r="B33" s="29">
        <v>0.1708934</v>
      </c>
      <c r="C33" s="14">
        <v>0.1097206</v>
      </c>
      <c r="D33" s="14">
        <v>0.116296</v>
      </c>
      <c r="E33" s="14">
        <v>0.09075534</v>
      </c>
      <c r="F33" s="25">
        <v>0.1122236</v>
      </c>
      <c r="G33" s="35">
        <v>0.1159394</v>
      </c>
    </row>
    <row r="34" spans="1:7" ht="12">
      <c r="A34" s="21" t="s">
        <v>42</v>
      </c>
      <c r="B34" s="31">
        <v>-0.02854274</v>
      </c>
      <c r="C34" s="16">
        <v>-0.01769663</v>
      </c>
      <c r="D34" s="16">
        <v>0.006709825</v>
      </c>
      <c r="E34" s="16">
        <v>0.01555968</v>
      </c>
      <c r="F34" s="27">
        <v>-0.01957402</v>
      </c>
      <c r="G34" s="37">
        <v>-0.005678893</v>
      </c>
    </row>
    <row r="35" spans="1:7" ht="12.75" thickBot="1">
      <c r="A35" s="22" t="s">
        <v>43</v>
      </c>
      <c r="B35" s="32">
        <v>-0.01253163</v>
      </c>
      <c r="C35" s="17">
        <v>-0.005880639</v>
      </c>
      <c r="D35" s="17">
        <v>-0.00458057</v>
      </c>
      <c r="E35" s="17">
        <v>-0.002328695</v>
      </c>
      <c r="F35" s="28">
        <v>3.635594E-05</v>
      </c>
      <c r="G35" s="38">
        <v>-0.004888029</v>
      </c>
    </row>
    <row r="36" spans="1:7" ht="12">
      <c r="A36" s="4" t="s">
        <v>44</v>
      </c>
      <c r="B36" s="3">
        <v>19.42139</v>
      </c>
      <c r="C36" s="3">
        <v>19.42444</v>
      </c>
      <c r="D36" s="3">
        <v>19.43665</v>
      </c>
      <c r="E36" s="3">
        <v>19.44275</v>
      </c>
      <c r="F36" s="3">
        <v>19.46106</v>
      </c>
      <c r="G36" s="3"/>
    </row>
    <row r="37" spans="1:6" ht="12">
      <c r="A37" s="4" t="s">
        <v>45</v>
      </c>
      <c r="B37" s="2">
        <v>0.0005086263</v>
      </c>
      <c r="C37" s="2">
        <v>0.1805623</v>
      </c>
      <c r="D37" s="2">
        <v>0.2639771</v>
      </c>
      <c r="E37" s="2">
        <v>0.3219605</v>
      </c>
      <c r="F37" s="2">
        <v>0.3641764</v>
      </c>
    </row>
    <row r="38" spans="1:7" ht="12">
      <c r="A38" s="4" t="s">
        <v>52</v>
      </c>
      <c r="B38" s="2">
        <v>-2.740563E-05</v>
      </c>
      <c r="C38" s="2">
        <v>5.790843E-05</v>
      </c>
      <c r="D38" s="2">
        <v>0</v>
      </c>
      <c r="E38" s="2">
        <v>0</v>
      </c>
      <c r="F38" s="2">
        <v>-6.486652E-05</v>
      </c>
      <c r="G38" s="2">
        <v>0.0002527534</v>
      </c>
    </row>
    <row r="39" spans="1:7" ht="12.75" thickBot="1">
      <c r="A39" s="4" t="s">
        <v>53</v>
      </c>
      <c r="B39" s="2">
        <v>0.0002591864</v>
      </c>
      <c r="C39" s="2">
        <v>-9.733595E-05</v>
      </c>
      <c r="D39" s="2">
        <v>-5.88338E-05</v>
      </c>
      <c r="E39" s="2">
        <v>-7.286377E-05</v>
      </c>
      <c r="F39" s="2">
        <v>0.0001297965</v>
      </c>
      <c r="G39" s="2">
        <v>0.001194588</v>
      </c>
    </row>
    <row r="40" spans="2:5" ht="12.75" thickBot="1">
      <c r="B40" s="7" t="s">
        <v>46</v>
      </c>
      <c r="C40" s="8">
        <v>-0.003757</v>
      </c>
      <c r="D40" s="18" t="s">
        <v>47</v>
      </c>
      <c r="E40" s="9">
        <v>3.117334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12.505</v>
      </c>
      <c r="C43" s="1">
        <v>12.505</v>
      </c>
      <c r="D43" s="1">
        <v>12.505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0.002263</v>
      </c>
      <c r="C4">
        <v>0.003757</v>
      </c>
      <c r="D4">
        <v>0.003757</v>
      </c>
      <c r="E4">
        <v>0.003758</v>
      </c>
      <c r="F4">
        <v>0.002084</v>
      </c>
      <c r="G4">
        <v>0.011712</v>
      </c>
    </row>
    <row r="5" spans="1:7" ht="12.75">
      <c r="A5" t="s">
        <v>13</v>
      </c>
      <c r="B5">
        <v>9.173829</v>
      </c>
      <c r="C5">
        <v>4.722575</v>
      </c>
      <c r="D5">
        <v>-0.835985</v>
      </c>
      <c r="E5">
        <v>-4.375565</v>
      </c>
      <c r="F5">
        <v>-9.173868</v>
      </c>
      <c r="G5">
        <v>7.461459</v>
      </c>
    </row>
    <row r="6" spans="1:7" ht="12.75">
      <c r="A6" t="s">
        <v>14</v>
      </c>
      <c r="B6" s="49">
        <v>18.9186</v>
      </c>
      <c r="C6" s="49">
        <v>-34.6046</v>
      </c>
      <c r="D6" s="49">
        <v>3.971327</v>
      </c>
      <c r="E6" s="49">
        <v>-1.100653</v>
      </c>
      <c r="F6" s="49">
        <v>36.75576</v>
      </c>
      <c r="G6" s="49">
        <v>0.0109428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-2.819538</v>
      </c>
      <c r="C8" s="49">
        <v>0.3741707</v>
      </c>
      <c r="D8" s="49">
        <v>-0.6872618</v>
      </c>
      <c r="E8" s="49">
        <v>-0.356299</v>
      </c>
      <c r="F8" s="49">
        <v>-4.573696</v>
      </c>
      <c r="G8" s="49">
        <v>-1.179763</v>
      </c>
    </row>
    <row r="9" spans="1:7" ht="12.75">
      <c r="A9" t="s">
        <v>17</v>
      </c>
      <c r="B9" s="49">
        <v>-0.687135</v>
      </c>
      <c r="C9" s="49">
        <v>0.1004246</v>
      </c>
      <c r="D9" s="49">
        <v>-1.06325</v>
      </c>
      <c r="E9" s="49">
        <v>-0.605604</v>
      </c>
      <c r="F9" s="49">
        <v>-0.8610563</v>
      </c>
      <c r="G9" s="49">
        <v>-0.5917174</v>
      </c>
    </row>
    <row r="10" spans="1:7" ht="12.75">
      <c r="A10" t="s">
        <v>18</v>
      </c>
      <c r="B10" s="49">
        <v>0.9221713</v>
      </c>
      <c r="C10" s="49">
        <v>0.2755995</v>
      </c>
      <c r="D10" s="49">
        <v>0.2719148</v>
      </c>
      <c r="E10" s="49">
        <v>0.05060373</v>
      </c>
      <c r="F10" s="49">
        <v>-1.040164</v>
      </c>
      <c r="G10" s="49">
        <v>0.1387341</v>
      </c>
    </row>
    <row r="11" spans="1:7" ht="12.75">
      <c r="A11" t="s">
        <v>19</v>
      </c>
      <c r="B11" s="49">
        <v>3.09928</v>
      </c>
      <c r="C11" s="49">
        <v>1.583867</v>
      </c>
      <c r="D11" s="49">
        <v>1.798507</v>
      </c>
      <c r="E11" s="49">
        <v>0.8610713</v>
      </c>
      <c r="F11" s="49">
        <v>14.5398</v>
      </c>
      <c r="G11" s="49">
        <v>3.409448</v>
      </c>
    </row>
    <row r="12" spans="1:7" ht="12.75">
      <c r="A12" t="s">
        <v>20</v>
      </c>
      <c r="B12" s="49">
        <v>0.1216554</v>
      </c>
      <c r="C12" s="49">
        <v>0.1039025</v>
      </c>
      <c r="D12" s="49">
        <v>-0.1333927</v>
      </c>
      <c r="E12" s="49">
        <v>-0.04345281</v>
      </c>
      <c r="F12" s="49">
        <v>0.2601487</v>
      </c>
      <c r="G12" s="49">
        <v>0.0347652</v>
      </c>
    </row>
    <row r="13" spans="1:7" ht="12.75">
      <c r="A13" t="s">
        <v>21</v>
      </c>
      <c r="B13" s="49">
        <v>-0.02799595</v>
      </c>
      <c r="C13" s="49">
        <v>0.051009</v>
      </c>
      <c r="D13" s="49">
        <v>-0.1511677</v>
      </c>
      <c r="E13" s="49">
        <v>-0.0151169</v>
      </c>
      <c r="F13" s="49">
        <v>-0.1933172</v>
      </c>
      <c r="G13" s="49">
        <v>-0.05756269</v>
      </c>
    </row>
    <row r="14" spans="1:7" ht="12.75">
      <c r="A14" t="s">
        <v>22</v>
      </c>
      <c r="B14" s="49">
        <v>-0.0512285</v>
      </c>
      <c r="C14" s="49">
        <v>-0.09091879</v>
      </c>
      <c r="D14" s="49">
        <v>-0.1333444</v>
      </c>
      <c r="E14" s="49">
        <v>-0.09252517</v>
      </c>
      <c r="F14" s="49">
        <v>-0.01865896</v>
      </c>
      <c r="G14" s="49">
        <v>-0.08610868</v>
      </c>
    </row>
    <row r="15" spans="1:7" ht="12.75">
      <c r="A15" t="s">
        <v>23</v>
      </c>
      <c r="B15" s="49">
        <v>-0.2972581</v>
      </c>
      <c r="C15" s="49">
        <v>-0.08646198</v>
      </c>
      <c r="D15" s="49">
        <v>-0.04277423</v>
      </c>
      <c r="E15" s="49">
        <v>-0.126661</v>
      </c>
      <c r="F15" s="49">
        <v>-0.2964153</v>
      </c>
      <c r="G15" s="49">
        <v>-0.1441867</v>
      </c>
    </row>
    <row r="16" spans="1:7" ht="12.75">
      <c r="A16" t="s">
        <v>24</v>
      </c>
      <c r="B16" s="49">
        <v>0.06229231</v>
      </c>
      <c r="C16" s="49">
        <v>0.04622203</v>
      </c>
      <c r="D16" s="49">
        <v>0.02938758</v>
      </c>
      <c r="E16" s="49">
        <v>0.01253167</v>
      </c>
      <c r="F16" s="49">
        <v>0.02012918</v>
      </c>
      <c r="G16" s="49">
        <v>0.03291668</v>
      </c>
    </row>
    <row r="17" spans="1:7" ht="12.75">
      <c r="A17" t="s">
        <v>25</v>
      </c>
      <c r="B17" s="49">
        <v>-0.03363791</v>
      </c>
      <c r="C17" s="49">
        <v>-0.02938223</v>
      </c>
      <c r="D17" s="49">
        <v>-0.04241208</v>
      </c>
      <c r="E17" s="49">
        <v>-0.03451834</v>
      </c>
      <c r="F17" s="49">
        <v>-0.0444849</v>
      </c>
      <c r="G17" s="49">
        <v>-0.03638423</v>
      </c>
    </row>
    <row r="18" spans="1:7" ht="12.75">
      <c r="A18" t="s">
        <v>26</v>
      </c>
      <c r="B18" s="49">
        <v>0.001297595</v>
      </c>
      <c r="C18" s="49">
        <v>0.02020525</v>
      </c>
      <c r="D18" s="49">
        <v>0.02750708</v>
      </c>
      <c r="E18" s="49">
        <v>0.03795342</v>
      </c>
      <c r="F18" s="49">
        <v>-0.01570184</v>
      </c>
      <c r="G18" s="49">
        <v>0.0186836</v>
      </c>
    </row>
    <row r="19" spans="1:7" ht="12.75">
      <c r="A19" t="s">
        <v>27</v>
      </c>
      <c r="B19" s="49">
        <v>-0.2116265</v>
      </c>
      <c r="C19" s="49">
        <v>-0.1899647</v>
      </c>
      <c r="D19" s="49">
        <v>-0.1977469</v>
      </c>
      <c r="E19" s="49">
        <v>-0.1800223</v>
      </c>
      <c r="F19" s="49">
        <v>-0.1627117</v>
      </c>
      <c r="G19" s="49">
        <v>-0.1889464</v>
      </c>
    </row>
    <row r="20" spans="1:7" ht="12.75">
      <c r="A20" t="s">
        <v>28</v>
      </c>
      <c r="B20" s="49">
        <v>-0.005995772</v>
      </c>
      <c r="C20" s="49">
        <v>-0.0009818407</v>
      </c>
      <c r="D20" s="49">
        <v>-0.006252313</v>
      </c>
      <c r="E20" s="49">
        <v>-0.0007660745</v>
      </c>
      <c r="F20" s="49">
        <v>0.003818207</v>
      </c>
      <c r="G20" s="49">
        <v>-0.002282921</v>
      </c>
    </row>
    <row r="21" spans="1:7" ht="12.75">
      <c r="A21" t="s">
        <v>29</v>
      </c>
      <c r="B21" s="49">
        <v>-152.1667</v>
      </c>
      <c r="C21" s="49">
        <v>56.93469</v>
      </c>
      <c r="D21" s="49">
        <v>34.60157</v>
      </c>
      <c r="E21" s="49">
        <v>42.87396</v>
      </c>
      <c r="F21" s="49">
        <v>-77.05107</v>
      </c>
      <c r="G21" s="49">
        <v>0.007973983</v>
      </c>
    </row>
    <row r="22" spans="1:7" ht="12.75">
      <c r="A22" t="s">
        <v>30</v>
      </c>
      <c r="B22" s="49">
        <v>183.4972</v>
      </c>
      <c r="C22" s="49">
        <v>94.45432</v>
      </c>
      <c r="D22" s="49">
        <v>-16.71971</v>
      </c>
      <c r="E22" s="49">
        <v>-87.51354</v>
      </c>
      <c r="F22" s="49">
        <v>-183.498</v>
      </c>
      <c r="G22" s="49">
        <v>0</v>
      </c>
    </row>
    <row r="23" spans="1:7" ht="12.75">
      <c r="A23" t="s">
        <v>31</v>
      </c>
      <c r="B23" s="49">
        <v>0.7285259</v>
      </c>
      <c r="C23" s="49">
        <v>0.3605887</v>
      </c>
      <c r="D23" s="49">
        <v>0.3915583</v>
      </c>
      <c r="E23" s="49">
        <v>1.795877</v>
      </c>
      <c r="F23" s="49">
        <v>3.803164</v>
      </c>
      <c r="G23" s="49">
        <v>1.225909</v>
      </c>
    </row>
    <row r="24" spans="1:7" ht="12.75">
      <c r="A24" t="s">
        <v>32</v>
      </c>
      <c r="B24" s="49">
        <v>-0.5897504</v>
      </c>
      <c r="C24" s="49">
        <v>-2.405179</v>
      </c>
      <c r="D24" s="49">
        <v>-2.661268</v>
      </c>
      <c r="E24" s="49">
        <v>0.8239117</v>
      </c>
      <c r="F24" s="49">
        <v>3.965626</v>
      </c>
      <c r="G24" s="49">
        <v>-0.5769106</v>
      </c>
    </row>
    <row r="25" spans="1:7" ht="12.75">
      <c r="A25" t="s">
        <v>33</v>
      </c>
      <c r="B25" s="49">
        <v>-0.487672</v>
      </c>
      <c r="C25" s="49">
        <v>0.01553235</v>
      </c>
      <c r="D25" s="49">
        <v>0.6397219</v>
      </c>
      <c r="E25" s="49">
        <v>0.3371062</v>
      </c>
      <c r="F25" s="49">
        <v>-1.426513</v>
      </c>
      <c r="G25" s="49">
        <v>-0.02222287</v>
      </c>
    </row>
    <row r="26" spans="1:7" ht="12.75">
      <c r="A26" t="s">
        <v>34</v>
      </c>
      <c r="B26" s="49">
        <v>1.682709</v>
      </c>
      <c r="C26" s="49">
        <v>0.4697431</v>
      </c>
      <c r="D26" s="49">
        <v>0.6822297</v>
      </c>
      <c r="E26" s="49">
        <v>0.8936369</v>
      </c>
      <c r="F26" s="49">
        <v>0.7666804</v>
      </c>
      <c r="G26" s="49">
        <v>0.8384692</v>
      </c>
    </row>
    <row r="27" spans="1:7" ht="12.75">
      <c r="A27" t="s">
        <v>35</v>
      </c>
      <c r="B27" s="49">
        <v>-0.2109759</v>
      </c>
      <c r="C27" s="49">
        <v>0.2286658</v>
      </c>
      <c r="D27" s="49">
        <v>0.2898883</v>
      </c>
      <c r="E27" s="49">
        <v>0.3595054</v>
      </c>
      <c r="F27" s="49">
        <v>0.1613463</v>
      </c>
      <c r="G27" s="49">
        <v>0.2021959</v>
      </c>
    </row>
    <row r="28" spans="1:7" ht="12.75">
      <c r="A28" t="s">
        <v>36</v>
      </c>
      <c r="B28" s="49">
        <v>-0.1112391</v>
      </c>
      <c r="C28" s="49">
        <v>-0.07986336</v>
      </c>
      <c r="D28" s="49">
        <v>-0.3831979</v>
      </c>
      <c r="E28" s="49">
        <v>-0.275752</v>
      </c>
      <c r="F28" s="49">
        <v>0.52616</v>
      </c>
      <c r="G28" s="49">
        <v>-0.1236687</v>
      </c>
    </row>
    <row r="29" spans="1:7" ht="12.75">
      <c r="A29" t="s">
        <v>37</v>
      </c>
      <c r="B29" s="49">
        <v>-0.10474</v>
      </c>
      <c r="C29" s="49">
        <v>-0.1594375</v>
      </c>
      <c r="D29" s="49">
        <v>-0.07306474</v>
      </c>
      <c r="E29" s="49">
        <v>-0.09398584</v>
      </c>
      <c r="F29" s="49">
        <v>-0.04784865</v>
      </c>
      <c r="G29" s="49">
        <v>-0.1001106</v>
      </c>
    </row>
    <row r="30" spans="1:7" ht="12.75">
      <c r="A30" t="s">
        <v>38</v>
      </c>
      <c r="B30" s="49">
        <v>0.1186415</v>
      </c>
      <c r="C30" s="49">
        <v>0.04436835</v>
      </c>
      <c r="D30" s="49">
        <v>0.06354301</v>
      </c>
      <c r="E30" s="49">
        <v>0.0326866</v>
      </c>
      <c r="F30" s="49">
        <v>0.1982908</v>
      </c>
      <c r="G30" s="49">
        <v>0.07744717</v>
      </c>
    </row>
    <row r="31" spans="1:7" ht="12.75">
      <c r="A31" t="s">
        <v>39</v>
      </c>
      <c r="B31" s="49">
        <v>-0.06542231</v>
      </c>
      <c r="C31" s="49">
        <v>-0.02311846</v>
      </c>
      <c r="D31" s="49">
        <v>-0.004169599</v>
      </c>
      <c r="E31" s="49">
        <v>-0.03556825</v>
      </c>
      <c r="F31" s="49">
        <v>0.02716637</v>
      </c>
      <c r="G31" s="49">
        <v>-0.02097295</v>
      </c>
    </row>
    <row r="32" spans="1:7" ht="12.75">
      <c r="A32" t="s">
        <v>40</v>
      </c>
      <c r="B32" s="49">
        <v>-0.0009454607</v>
      </c>
      <c r="C32" s="49">
        <v>0.02129243</v>
      </c>
      <c r="D32" s="49">
        <v>-0.01115268</v>
      </c>
      <c r="E32" s="49">
        <v>-0.03289805</v>
      </c>
      <c r="F32" s="49">
        <v>0.07111787</v>
      </c>
      <c r="G32" s="49">
        <v>0.003868181</v>
      </c>
    </row>
    <row r="33" spans="1:7" ht="12.75">
      <c r="A33" t="s">
        <v>41</v>
      </c>
      <c r="B33" s="49">
        <v>0.1708934</v>
      </c>
      <c r="C33" s="49">
        <v>0.1097206</v>
      </c>
      <c r="D33" s="49">
        <v>0.116296</v>
      </c>
      <c r="E33" s="49">
        <v>0.09075534</v>
      </c>
      <c r="F33" s="49">
        <v>0.1122236</v>
      </c>
      <c r="G33" s="49">
        <v>0.1159394</v>
      </c>
    </row>
    <row r="34" spans="1:7" ht="12.75">
      <c r="A34" t="s">
        <v>42</v>
      </c>
      <c r="B34" s="49">
        <v>-0.02854274</v>
      </c>
      <c r="C34" s="49">
        <v>-0.01769663</v>
      </c>
      <c r="D34" s="49">
        <v>0.006709825</v>
      </c>
      <c r="E34" s="49">
        <v>0.01555968</v>
      </c>
      <c r="F34" s="49">
        <v>-0.01957402</v>
      </c>
      <c r="G34" s="49">
        <v>-0.005678893</v>
      </c>
    </row>
    <row r="35" spans="1:7" ht="12.75">
      <c r="A35" t="s">
        <v>43</v>
      </c>
      <c r="B35" s="49">
        <v>-0.01253163</v>
      </c>
      <c r="C35" s="49">
        <v>-0.005880639</v>
      </c>
      <c r="D35" s="49">
        <v>-0.00458057</v>
      </c>
      <c r="E35" s="49">
        <v>-0.002328695</v>
      </c>
      <c r="F35" s="49">
        <v>3.635594E-05</v>
      </c>
      <c r="G35" s="49">
        <v>-0.004888029</v>
      </c>
    </row>
    <row r="36" spans="1:6" ht="12.75">
      <c r="A36" t="s">
        <v>44</v>
      </c>
      <c r="B36" s="49">
        <v>19.42139</v>
      </c>
      <c r="C36" s="49">
        <v>19.42444</v>
      </c>
      <c r="D36" s="49">
        <v>19.43665</v>
      </c>
      <c r="E36" s="49">
        <v>19.44275</v>
      </c>
      <c r="F36" s="49">
        <v>19.46106</v>
      </c>
    </row>
    <row r="37" spans="1:6" ht="12.75">
      <c r="A37" t="s">
        <v>45</v>
      </c>
      <c r="B37" s="49">
        <v>0.0005086263</v>
      </c>
      <c r="C37" s="49">
        <v>0.1805623</v>
      </c>
      <c r="D37" s="49">
        <v>0.2639771</v>
      </c>
      <c r="E37" s="49">
        <v>0.3219605</v>
      </c>
      <c r="F37" s="49">
        <v>0.3641764</v>
      </c>
    </row>
    <row r="38" spans="1:7" ht="12.75">
      <c r="A38" t="s">
        <v>54</v>
      </c>
      <c r="B38" s="49">
        <v>-2.740563E-05</v>
      </c>
      <c r="C38" s="49">
        <v>5.790843E-05</v>
      </c>
      <c r="D38" s="49">
        <v>0</v>
      </c>
      <c r="E38" s="49">
        <v>0</v>
      </c>
      <c r="F38" s="49">
        <v>-6.486652E-05</v>
      </c>
      <c r="G38" s="49">
        <v>0.0002527534</v>
      </c>
    </row>
    <row r="39" spans="1:7" ht="12.75">
      <c r="A39" t="s">
        <v>55</v>
      </c>
      <c r="B39" s="49">
        <v>0.0002591864</v>
      </c>
      <c r="C39" s="49">
        <v>-9.733595E-05</v>
      </c>
      <c r="D39" s="49">
        <v>-5.88338E-05</v>
      </c>
      <c r="E39" s="49">
        <v>-7.286377E-05</v>
      </c>
      <c r="F39" s="49">
        <v>0.0001297965</v>
      </c>
      <c r="G39" s="49">
        <v>0.001194588</v>
      </c>
    </row>
    <row r="40" spans="2:5" ht="12.75">
      <c r="B40" t="s">
        <v>46</v>
      </c>
      <c r="C40">
        <v>-0.003757</v>
      </c>
      <c r="D40" t="s">
        <v>47</v>
      </c>
      <c r="E40">
        <v>3.117334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12.505</v>
      </c>
      <c r="C44">
        <v>12.505</v>
      </c>
      <c r="D44">
        <v>12.505</v>
      </c>
      <c r="E44">
        <v>12.506</v>
      </c>
      <c r="F44">
        <v>12.506</v>
      </c>
      <c r="J44">
        <v>12.506</v>
      </c>
    </row>
    <row r="50" spans="1:7" ht="12.75">
      <c r="A50" t="s">
        <v>57</v>
      </c>
      <c r="B50">
        <f>-0.017/(B7*B7+B22*B22)*(B21*B22+B6*B7)</f>
        <v>-2.7405624416099802E-05</v>
      </c>
      <c r="C50">
        <f>-0.017/(C7*C7+C22*C22)*(C21*C22+C6*C7)</f>
        <v>5.790843996704691E-05</v>
      </c>
      <c r="D50">
        <f>-0.017/(D7*D7+D22*D22)*(D21*D22+D6*D7)</f>
        <v>-6.652887505228703E-06</v>
      </c>
      <c r="E50">
        <f>-0.017/(E7*E7+E22*E22)*(E21*E22+E6*E7)</f>
        <v>2.5087668053727633E-06</v>
      </c>
      <c r="F50">
        <f>-0.017/(F7*F7+F22*F22)*(F21*F22+F6*F7)</f>
        <v>-6.486653238645247E-05</v>
      </c>
      <c r="G50">
        <f>(B50*B$4+C50*C$4+D50*D$4+E50*E$4+F50*F$4)/SUM(B$4:F$4)</f>
        <v>3.069514505820522E-07</v>
      </c>
    </row>
    <row r="51" spans="1:7" ht="12.75">
      <c r="A51" t="s">
        <v>58</v>
      </c>
      <c r="B51">
        <f>-0.017/(B7*B7+B22*B22)*(B21*B7-B6*B22)</f>
        <v>0.0002591862755344606</v>
      </c>
      <c r="C51">
        <f>-0.017/(C7*C7+C22*C22)*(C21*C7-C6*C22)</f>
        <v>-9.733594323193485E-05</v>
      </c>
      <c r="D51">
        <f>-0.017/(D7*D7+D22*D22)*(D21*D7-D6*D22)</f>
        <v>-5.883379243497501E-05</v>
      </c>
      <c r="E51">
        <f>-0.017/(E7*E7+E22*E22)*(E21*E7-E6*E22)</f>
        <v>-7.286377689358275E-05</v>
      </c>
      <c r="F51">
        <f>-0.017/(F7*F7+F22*F22)*(F21*F7-F6*F22)</f>
        <v>0.00012979653110401507</v>
      </c>
      <c r="G51">
        <f>(B51*B$4+C51*C$4+D51*D$4+E51*E$4+F51*F$4)/SUM(B$4:F$4)</f>
        <v>-2.251909924715155E-07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9999.986876151153</v>
      </c>
      <c r="C62">
        <f>C7+(2/0.017)*(C8*C50-C23*C51)</f>
        <v>10000.006678339147</v>
      </c>
      <c r="D62">
        <f>D7+(2/0.017)*(D8*D50-D23*D51)</f>
        <v>10000.003248133551</v>
      </c>
      <c r="E62">
        <f>E7+(2/0.017)*(E8*E50-E23*E51)</f>
        <v>10000.01528947176</v>
      </c>
      <c r="F62">
        <f>F7+(2/0.017)*(F8*F50-F23*F51)</f>
        <v>9999.976828506506</v>
      </c>
    </row>
    <row r="63" spans="1:6" ht="12.75">
      <c r="A63" t="s">
        <v>66</v>
      </c>
      <c r="B63">
        <f>B8+(3/0.017)*(B9*B50-B24*B51)</f>
        <v>-2.7892403693992738</v>
      </c>
      <c r="C63">
        <f>C8+(3/0.017)*(C9*C50-C24*C51)</f>
        <v>0.3338833585847658</v>
      </c>
      <c r="D63">
        <f>D8+(3/0.017)*(D9*D50-D24*D51)</f>
        <v>-0.7136439423210423</v>
      </c>
      <c r="E63">
        <f>E8+(3/0.017)*(E9*E50-E24*E51)</f>
        <v>-0.34597300016298616</v>
      </c>
      <c r="F63">
        <f>F8+(3/0.017)*(F9*F50-F24*F51)</f>
        <v>-4.654673193309185</v>
      </c>
    </row>
    <row r="64" spans="1:6" ht="12.75">
      <c r="A64" t="s">
        <v>67</v>
      </c>
      <c r="B64">
        <f>B9+(4/0.017)*(B10*B50-B25*B51)</f>
        <v>-0.6633408331606271</v>
      </c>
      <c r="C64">
        <f>C9+(4/0.017)*(C10*C50-C25*C51)</f>
        <v>0.10453551600907217</v>
      </c>
      <c r="D64">
        <f>D9+(4/0.017)*(D10*D50-D25*D51)</f>
        <v>-1.0548198242575761</v>
      </c>
      <c r="E64">
        <f>E9+(4/0.017)*(E10*E50-E25*E51)</f>
        <v>-0.5997946390813422</v>
      </c>
      <c r="F64">
        <f>F9+(4/0.017)*(F10*F50-F25*F51)</f>
        <v>-0.8016143539369402</v>
      </c>
    </row>
    <row r="65" spans="1:6" ht="12.75">
      <c r="A65" t="s">
        <v>68</v>
      </c>
      <c r="B65">
        <f>B10+(5/0.017)*(B11*B50-B26*B51)</f>
        <v>0.768914599365104</v>
      </c>
      <c r="C65">
        <f>C10+(5/0.017)*(C11*C50-C26*C51)</f>
        <v>0.3160236631766117</v>
      </c>
      <c r="D65">
        <f>D10+(5/0.017)*(D11*D50-D26*D51)</f>
        <v>0.28020094582776733</v>
      </c>
      <c r="E65">
        <f>E10+(5/0.017)*(E11*E50-E26*E51)</f>
        <v>0.07039019670587414</v>
      </c>
      <c r="F65">
        <f>F10+(5/0.017)*(F11*F50-F26*F51)</f>
        <v>-1.3468283717582297</v>
      </c>
    </row>
    <row r="66" spans="1:6" ht="12.75">
      <c r="A66" t="s">
        <v>69</v>
      </c>
      <c r="B66">
        <f>B11+(6/0.017)*(B12*B50-B27*B51)</f>
        <v>3.11740282901692</v>
      </c>
      <c r="C66">
        <f>C11+(6/0.017)*(C12*C50-C27*C51)</f>
        <v>1.593846141062904</v>
      </c>
      <c r="D66">
        <f>D11+(6/0.017)*(D12*D50-D27*D51)</f>
        <v>1.8048397087171695</v>
      </c>
      <c r="E66">
        <f>E11+(6/0.017)*(E12*E50-E27*E51)</f>
        <v>0.8702780911612858</v>
      </c>
      <c r="F66">
        <f>F11+(6/0.017)*(F12*F50-F27*F51)</f>
        <v>14.526452776192832</v>
      </c>
    </row>
    <row r="67" spans="1:6" ht="12.75">
      <c r="A67" t="s">
        <v>70</v>
      </c>
      <c r="B67">
        <f>B12+(7/0.017)*(B13*B50-B28*B51)</f>
        <v>0.13384318009386714</v>
      </c>
      <c r="C67">
        <f>C12+(7/0.017)*(C13*C50-C28*C51)</f>
        <v>0.10191790782194426</v>
      </c>
      <c r="D67">
        <f>D12+(7/0.017)*(D13*D50-D28*D51)</f>
        <v>-0.14226181694430348</v>
      </c>
      <c r="E67">
        <f>E12+(7/0.017)*(E13*E50-E28*E51)</f>
        <v>-0.051741739345891505</v>
      </c>
      <c r="F67">
        <f>F12+(7/0.017)*(F13*F50-F28*F51)</f>
        <v>0.2371912008978111</v>
      </c>
    </row>
    <row r="68" spans="1:6" ht="12.75">
      <c r="A68" t="s">
        <v>71</v>
      </c>
      <c r="B68">
        <f>B13+(8/0.017)*(B14*B50-B29*B51)</f>
        <v>-0.014560129044762555</v>
      </c>
      <c r="C68">
        <f>C13+(8/0.017)*(C14*C50-C29*C51)</f>
        <v>0.04122831070981969</v>
      </c>
      <c r="D68">
        <f>D13+(8/0.017)*(D14*D50-D29*D51)</f>
        <v>-0.15277313550815208</v>
      </c>
      <c r="E68">
        <f>E13+(8/0.017)*(E14*E50-E29*E51)</f>
        <v>-0.0184487999303875</v>
      </c>
      <c r="F68">
        <f>F13+(8/0.017)*(F14*F50-F29*F51)</f>
        <v>-0.1898249972606364</v>
      </c>
    </row>
    <row r="69" spans="1:6" ht="12.75">
      <c r="A69" t="s">
        <v>72</v>
      </c>
      <c r="B69">
        <f>B14+(9/0.017)*(B15*B50-B30*B51)</f>
        <v>-0.06319516717589438</v>
      </c>
      <c r="C69">
        <f>C14+(9/0.017)*(C15*C50-C30*C51)</f>
        <v>-0.0912831540371945</v>
      </c>
      <c r="D69">
        <f>D14+(9/0.017)*(D15*D50-D30*D51)</f>
        <v>-0.13121455084634606</v>
      </c>
      <c r="E69">
        <f>E14+(9/0.017)*(E15*E50-E30*E51)</f>
        <v>-0.0914325137672194</v>
      </c>
      <c r="F69">
        <f>F14+(9/0.017)*(F15*F50-F30*F51)</f>
        <v>-0.022105443999585295</v>
      </c>
    </row>
    <row r="70" spans="1:6" ht="12.75">
      <c r="A70" t="s">
        <v>73</v>
      </c>
      <c r="B70">
        <f>B15+(10/0.017)*(B16*B50-B31*B51)</f>
        <v>-0.2882878616388885</v>
      </c>
      <c r="C70">
        <f>C15+(10/0.017)*(C16*C50-C31*C51)</f>
        <v>-0.08621116321221159</v>
      </c>
      <c r="D70">
        <f>D15+(10/0.017)*(D16*D50-D31*D51)</f>
        <v>-0.043033539168172937</v>
      </c>
      <c r="E70">
        <f>E15+(10/0.017)*(E16*E50-E31*E51)</f>
        <v>-0.12816699882046076</v>
      </c>
      <c r="F70">
        <f>F15+(10/0.017)*(F16*F50-F31*F51)</f>
        <v>-0.29925754158533585</v>
      </c>
    </row>
    <row r="71" spans="1:6" ht="12.75">
      <c r="A71" t="s">
        <v>74</v>
      </c>
      <c r="B71">
        <f>B16+(11/0.017)*(B17*B50-B32*B51)</f>
        <v>0.06304737482447632</v>
      </c>
      <c r="C71">
        <f>C16+(11/0.017)*(C17*C50-C32*C51)</f>
        <v>0.046462114483098046</v>
      </c>
      <c r="D71">
        <f>D16+(11/0.017)*(D17*D50-D32*D51)</f>
        <v>0.029145585394457628</v>
      </c>
      <c r="E71">
        <f>E16+(11/0.017)*(E17*E50-E32*E51)</f>
        <v>0.010924586408763088</v>
      </c>
      <c r="F71">
        <f>F16+(11/0.017)*(F17*F50-F32*F51)</f>
        <v>0.01602341601126881</v>
      </c>
    </row>
    <row r="72" spans="1:6" ht="12.75">
      <c r="A72" t="s">
        <v>75</v>
      </c>
      <c r="B72">
        <f>B17+(12/0.017)*(B18*B50-B33*B51)</f>
        <v>-0.06492881724280117</v>
      </c>
      <c r="C72">
        <f>C17+(12/0.017)*(C18*C50-C33*C51)</f>
        <v>-0.02101765640026964</v>
      </c>
      <c r="D72">
        <f>D17+(12/0.017)*(D18*D50-D33*D51)</f>
        <v>-0.03771151537681374</v>
      </c>
      <c r="E72">
        <f>E17+(12/0.017)*(E18*E50-E33*E51)</f>
        <v>-0.029783286028771096</v>
      </c>
      <c r="F72">
        <f>F17+(12/0.017)*(F18*F50-F33*F51)</f>
        <v>-0.054047989464788934</v>
      </c>
    </row>
    <row r="73" spans="1:6" ht="12.75">
      <c r="A73" t="s">
        <v>76</v>
      </c>
      <c r="B73">
        <f>B18+(13/0.017)*(B19*B50-B34*B51)</f>
        <v>0.011389910120314633</v>
      </c>
      <c r="C73">
        <f>C18+(13/0.017)*(C19*C50-C34*C51)</f>
        <v>0.010475837718499992</v>
      </c>
      <c r="D73">
        <f>D18+(13/0.017)*(D19*D50-D34*D51)</f>
        <v>0.028814996488819137</v>
      </c>
      <c r="E73">
        <f>E18+(13/0.017)*(E19*E50-E34*E51)</f>
        <v>0.03847502823886194</v>
      </c>
      <c r="F73">
        <f>F18+(13/0.017)*(F19*F50-F34*F51)</f>
        <v>-0.005687876029702969</v>
      </c>
    </row>
    <row r="74" spans="1:6" ht="12.75">
      <c r="A74" t="s">
        <v>77</v>
      </c>
      <c r="B74">
        <f>B19+(14/0.017)*(B20*B50-B35*B51)</f>
        <v>-0.20881633403868854</v>
      </c>
      <c r="C74">
        <f>C19+(14/0.017)*(C20*C50-C35*C51)</f>
        <v>-0.19048290951173324</v>
      </c>
      <c r="D74">
        <f>D19+(14/0.017)*(D20*D50-D35*D51)</f>
        <v>-0.19793457936318137</v>
      </c>
      <c r="E74">
        <f>E19+(14/0.017)*(E20*E50-E35*E51)</f>
        <v>-0.18016361716546644</v>
      </c>
      <c r="F74">
        <f>F19+(14/0.017)*(F20*F50-F35*F51)</f>
        <v>-0.16291955283064058</v>
      </c>
    </row>
    <row r="75" spans="1:6" ht="12.75">
      <c r="A75" t="s">
        <v>78</v>
      </c>
      <c r="B75" s="49">
        <f>B20</f>
        <v>-0.005995772</v>
      </c>
      <c r="C75" s="49">
        <f>C20</f>
        <v>-0.0009818407</v>
      </c>
      <c r="D75" s="49">
        <f>D20</f>
        <v>-0.006252313</v>
      </c>
      <c r="E75" s="49">
        <f>E20</f>
        <v>-0.0007660745</v>
      </c>
      <c r="F75" s="49">
        <f>F20</f>
        <v>0.003818207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183.40887632233637</v>
      </c>
      <c r="C82">
        <f>C22+(2/0.017)*(C8*C51+C23*C50)</f>
        <v>94.45249186718499</v>
      </c>
      <c r="D82">
        <f>D22+(2/0.017)*(D8*D51+D23*D50)</f>
        <v>-16.715259502968465</v>
      </c>
      <c r="E82">
        <f>E22+(2/0.017)*(E8*E51+E23*E50)</f>
        <v>-87.50995567912382</v>
      </c>
      <c r="F82">
        <f>F22+(2/0.017)*(F8*F51+F23*F50)</f>
        <v>-183.5968644630472</v>
      </c>
    </row>
    <row r="83" spans="1:6" ht="12.75">
      <c r="A83" t="s">
        <v>81</v>
      </c>
      <c r="B83">
        <f>B23+(3/0.017)*(B9*B51+B24*B50)</f>
        <v>0.6999494029156952</v>
      </c>
      <c r="C83">
        <f>C23+(3/0.017)*(C9*C51+C24*C50)</f>
        <v>0.33428486113596617</v>
      </c>
      <c r="D83">
        <f>D23+(3/0.017)*(D9*D51+D24*D50)</f>
        <v>0.4057218552526622</v>
      </c>
      <c r="E83">
        <f>E23+(3/0.017)*(E9*E51+E24*E50)</f>
        <v>1.8040288112468317</v>
      </c>
      <c r="F83">
        <f>F23+(3/0.017)*(F9*F51+F24*F50)</f>
        <v>3.738046612672915</v>
      </c>
    </row>
    <row r="84" spans="1:6" ht="12.75">
      <c r="A84" t="s">
        <v>82</v>
      </c>
      <c r="B84">
        <f>B24+(4/0.017)*(B10*B51+B25*B50)</f>
        <v>-0.5303670822771718</v>
      </c>
      <c r="C84">
        <f>C24+(4/0.017)*(C10*C51+C25*C50)</f>
        <v>-2.411279301912759</v>
      </c>
      <c r="D84">
        <f>D24+(4/0.017)*(D10*D51+D25*D50)</f>
        <v>-2.666033594526713</v>
      </c>
      <c r="E84">
        <f>E24+(4/0.017)*(E10*E51+E25*E50)</f>
        <v>0.8232431216357041</v>
      </c>
      <c r="F84">
        <f>F24+(4/0.017)*(F10*F51+F25*F50)</f>
        <v>3.955631475937628</v>
      </c>
    </row>
    <row r="85" spans="1:6" ht="12.75">
      <c r="A85" t="s">
        <v>83</v>
      </c>
      <c r="B85">
        <f>B25+(5/0.017)*(B11*B51+B26*B50)</f>
        <v>-0.26497342671092583</v>
      </c>
      <c r="C85">
        <f>C25+(5/0.017)*(C11*C51+C26*C50)</f>
        <v>-0.021810325968426594</v>
      </c>
      <c r="D85">
        <f>D25+(5/0.017)*(D11*D51+D26*D50)</f>
        <v>0.6072654926536248</v>
      </c>
      <c r="E85">
        <f>E25+(5/0.017)*(E11*E51+E26*E50)</f>
        <v>0.3193123822053262</v>
      </c>
      <c r="F85">
        <f>F25+(5/0.017)*(F11*F51+F26*F50)</f>
        <v>-0.8860766164854411</v>
      </c>
    </row>
    <row r="86" spans="1:6" ht="12.75">
      <c r="A86" t="s">
        <v>84</v>
      </c>
      <c r="B86">
        <f>B26+(6/0.017)*(B12*B51+B27*B50)</f>
        <v>1.6958784128120836</v>
      </c>
      <c r="C86">
        <f>C26+(6/0.017)*(C12*C51+C27*C50)</f>
        <v>0.47084718185064495</v>
      </c>
      <c r="D86">
        <f>D26+(6/0.017)*(D12*D51+D27*D50)</f>
        <v>0.6843189014735855</v>
      </c>
      <c r="E86">
        <f>E26+(6/0.017)*(E12*E51+E27*E50)</f>
        <v>0.8950726827295687</v>
      </c>
      <c r="F86">
        <f>F26+(6/0.017)*(F12*F51+F27*F50)</f>
        <v>0.7749040790012358</v>
      </c>
    </row>
    <row r="87" spans="1:6" ht="12.75">
      <c r="A87" t="s">
        <v>85</v>
      </c>
      <c r="B87">
        <f>B27+(7/0.017)*(B13*B51+B28*B50)</f>
        <v>-0.21270843665346753</v>
      </c>
      <c r="C87">
        <f>C27+(7/0.017)*(C13*C51+C28*C50)</f>
        <v>0.22471707046969935</v>
      </c>
      <c r="D87">
        <f>D27+(7/0.017)*(D13*D51+D28*D50)</f>
        <v>0.2946001818376051</v>
      </c>
      <c r="E87">
        <f>E27+(7/0.017)*(E13*E51+E28*E50)</f>
        <v>0.35967409051492066</v>
      </c>
      <c r="F87">
        <f>F27+(7/0.017)*(F13*F51+F28*F50)</f>
        <v>0.13696073902927186</v>
      </c>
    </row>
    <row r="88" spans="1:6" ht="12.75">
      <c r="A88" t="s">
        <v>86</v>
      </c>
      <c r="B88">
        <f>B28+(8/0.017)*(B14*B51+B29*B50)</f>
        <v>-0.11613663365405873</v>
      </c>
      <c r="C88">
        <f>C28+(8/0.017)*(C14*C51+C29*C50)</f>
        <v>-0.08004364739533638</v>
      </c>
      <c r="D88">
        <f>D28+(8/0.017)*(D14*D51+D29*D50)</f>
        <v>-0.3792773125892776</v>
      </c>
      <c r="E88">
        <f>E28+(8/0.017)*(E14*E51+E29*E50)</f>
        <v>-0.27269037892312764</v>
      </c>
      <c r="F88">
        <f>F28+(8/0.017)*(F14*F51+F29*F50)</f>
        <v>0.5264808977519362</v>
      </c>
    </row>
    <row r="89" spans="1:6" ht="12.75">
      <c r="A89" t="s">
        <v>87</v>
      </c>
      <c r="B89">
        <f>B29+(9/0.017)*(B15*B51+B30*B50)</f>
        <v>-0.14724999869444214</v>
      </c>
      <c r="C89">
        <f>C29+(9/0.017)*(C15*C51+C30*C50)</f>
        <v>-0.15362182689501686</v>
      </c>
      <c r="D89">
        <f>D29+(9/0.017)*(D15*D51+D30*D50)</f>
        <v>-0.07195624405594057</v>
      </c>
      <c r="E89">
        <f>E29+(9/0.017)*(E15*E51+E30*E50)</f>
        <v>-0.08905648605178781</v>
      </c>
      <c r="F89">
        <f>F29+(9/0.017)*(F15*F51+F30*F50)</f>
        <v>-0.07502659286803669</v>
      </c>
    </row>
    <row r="90" spans="1:6" ht="12.75">
      <c r="A90" t="s">
        <v>88</v>
      </c>
      <c r="B90">
        <f>B30+(10/0.017)*(B16*B51+B31*B50)</f>
        <v>0.12919341239978335</v>
      </c>
      <c r="C90">
        <f>C30+(10/0.017)*(C16*C51+C31*C50)</f>
        <v>0.04093433891694979</v>
      </c>
      <c r="D90">
        <f>D30+(10/0.017)*(D16*D51+D31*D50)</f>
        <v>0.06254227887717805</v>
      </c>
      <c r="E90">
        <f>E30+(10/0.017)*(E16*E51+E31*E50)</f>
        <v>0.032096989851818115</v>
      </c>
      <c r="F90">
        <f>F30+(10/0.017)*(F16*F51+F31*F50)</f>
        <v>0.1987910997167888</v>
      </c>
    </row>
    <row r="91" spans="1:6" ht="12.75">
      <c r="A91" t="s">
        <v>89</v>
      </c>
      <c r="B91">
        <f>B31+(11/0.017)*(B17*B51+B32*B50)</f>
        <v>-0.07104691649158877</v>
      </c>
      <c r="C91">
        <f>C31+(11/0.017)*(C17*C51+C32*C50)</f>
        <v>-0.02047007510394899</v>
      </c>
      <c r="D91">
        <f>D31+(11/0.017)*(D17*D51+D32*D50)</f>
        <v>-0.0025070065643734672</v>
      </c>
      <c r="E91">
        <f>E31+(11/0.017)*(E17*E51+E32*E50)</f>
        <v>-0.033994212707314786</v>
      </c>
      <c r="F91">
        <f>F31+(11/0.017)*(F17*F51+F32*F50)</f>
        <v>0.020445269496157957</v>
      </c>
    </row>
    <row r="92" spans="1:6" ht="12.75">
      <c r="A92" t="s">
        <v>90</v>
      </c>
      <c r="B92">
        <f>B32+(12/0.017)*(B18*B51+B33*B50)</f>
        <v>-0.004014017067332827</v>
      </c>
      <c r="C92">
        <f>C32+(12/0.017)*(C18*C51+C33*C50)</f>
        <v>0.024389172384419754</v>
      </c>
      <c r="D92">
        <f>D32+(12/0.017)*(D18*D51+D33*D50)</f>
        <v>-0.012841185910955526</v>
      </c>
      <c r="E92">
        <f>E32+(12/0.017)*(E18*E51+E33*E50)</f>
        <v>-0.034689399794936085</v>
      </c>
      <c r="F92">
        <f>F32+(12/0.017)*(F18*F51+F33*F50)</f>
        <v>0.06454074048385325</v>
      </c>
    </row>
    <row r="93" spans="1:6" ht="12.75">
      <c r="A93" t="s">
        <v>91</v>
      </c>
      <c r="B93">
        <f>B33+(13/0.017)*(B19*B51+B34*B50)</f>
        <v>0.12954693614982865</v>
      </c>
      <c r="C93">
        <f>C33+(13/0.017)*(C19*C51+C34*C50)</f>
        <v>0.12307665395593337</v>
      </c>
      <c r="D93">
        <f>D33+(13/0.017)*(D19*D51+D34*D50)</f>
        <v>0.12515860497991851</v>
      </c>
      <c r="E93">
        <f>E33+(13/0.017)*(E19*E51+E34*E50)</f>
        <v>0.10081591788546035</v>
      </c>
      <c r="F93">
        <f>F33+(13/0.017)*(F19*F51+F34*F50)</f>
        <v>0.09704440584934923</v>
      </c>
    </row>
    <row r="94" spans="1:6" ht="12.75">
      <c r="A94" t="s">
        <v>92</v>
      </c>
      <c r="B94">
        <f>B34+(14/0.017)*(B20*B51+B35*B50)</f>
        <v>-0.029539692079967757</v>
      </c>
      <c r="C94">
        <f>C34+(14/0.017)*(C20*C51+C35*C50)</f>
        <v>-0.017898370197532897</v>
      </c>
      <c r="D94">
        <f>D34+(14/0.017)*(D20*D51+D35*D50)</f>
        <v>0.007037854307694383</v>
      </c>
      <c r="E94">
        <f>E34+(14/0.017)*(E20*E51+E35*E50)</f>
        <v>0.015600837470723786</v>
      </c>
      <c r="F94">
        <f>F34+(14/0.017)*(F20*F51+F35*F50)</f>
        <v>-0.019167829155394903</v>
      </c>
    </row>
    <row r="95" spans="1:6" ht="12.75">
      <c r="A95" t="s">
        <v>93</v>
      </c>
      <c r="B95" s="49">
        <f>B35</f>
        <v>-0.01253163</v>
      </c>
      <c r="C95" s="49">
        <f>C35</f>
        <v>-0.005880639</v>
      </c>
      <c r="D95" s="49">
        <f>D35</f>
        <v>-0.00458057</v>
      </c>
      <c r="E95" s="49">
        <f>E35</f>
        <v>-0.002328695</v>
      </c>
      <c r="F95" s="49">
        <f>F35</f>
        <v>3.635594E-05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10000.000000000004</v>
      </c>
    </row>
    <row r="103" spans="1:11" ht="12.75">
      <c r="A103" t="s">
        <v>66</v>
      </c>
      <c r="B103">
        <f>B63*10000/B62</f>
        <v>-2.7892440299609786</v>
      </c>
      <c r="C103">
        <f>C63*10000/C62</f>
        <v>0.3338831356062843</v>
      </c>
      <c r="D103">
        <f>D63*10000/D62</f>
        <v>-0.7136437105200344</v>
      </c>
      <c r="E103">
        <f>E63*10000/E62</f>
        <v>-0.34597247118935337</v>
      </c>
      <c r="F103">
        <f>F63*10000/F62</f>
        <v>-4.654683978907139</v>
      </c>
      <c r="G103">
        <f>AVERAGE(C103:E103)</f>
        <v>-0.24191101536770118</v>
      </c>
      <c r="H103">
        <f>STDEV(C103:E103)</f>
        <v>0.5314599827641111</v>
      </c>
      <c r="I103">
        <f>(B103*B4+C103*C4+D103*D4+E103*E4+F103*F4)/SUM(B4:F4)</f>
        <v>-1.199778838499566</v>
      </c>
      <c r="K103">
        <f>(LN(H103)+LN(H123))/2-LN(K114*K115^3)</f>
        <v>-4.2885605986623725</v>
      </c>
    </row>
    <row r="104" spans="1:11" ht="12.75">
      <c r="A104" t="s">
        <v>67</v>
      </c>
      <c r="B104">
        <f>B64*10000/B62</f>
        <v>-0.6633417037202524</v>
      </c>
      <c r="C104">
        <f>C64*10000/C62</f>
        <v>0.10453544619675592</v>
      </c>
      <c r="D104">
        <f>D64*10000/D62</f>
        <v>-1.0548194816381213</v>
      </c>
      <c r="E104">
        <f>E64*10000/E62</f>
        <v>-0.5997937220284247</v>
      </c>
      <c r="F104">
        <f>F64*10000/F62</f>
        <v>-0.801616211401423</v>
      </c>
      <c r="G104">
        <f>AVERAGE(C104:E104)</f>
        <v>-0.5166925858232634</v>
      </c>
      <c r="H104">
        <f>STDEV(C104:E104)</f>
        <v>0.5841278210312318</v>
      </c>
      <c r="I104">
        <f>(B104*B4+C104*C4+D104*D4+E104*E4+F104*F4)/SUM(B4:F4)</f>
        <v>-0.5759621223263671</v>
      </c>
      <c r="K104">
        <f>(LN(H104)+LN(H124))/2-LN(K114*K115^4)</f>
        <v>-3.2233814212772374</v>
      </c>
    </row>
    <row r="105" spans="1:11" ht="12.75">
      <c r="A105" t="s">
        <v>68</v>
      </c>
      <c r="B105">
        <f>B65*10000/B62</f>
        <v>0.7689156084783262</v>
      </c>
      <c r="C105">
        <f>C65*10000/C62</f>
        <v>0.31602345212543254</v>
      </c>
      <c r="D105">
        <f>D65*10000/D62</f>
        <v>0.28020085481478757</v>
      </c>
      <c r="E105">
        <f>E65*10000/E62</f>
        <v>0.07039008908314623</v>
      </c>
      <c r="F105">
        <f>F65*10000/F62</f>
        <v>-1.3468314925679465</v>
      </c>
      <c r="G105">
        <f>AVERAGE(C105:E105)</f>
        <v>0.22220479867445544</v>
      </c>
      <c r="H105">
        <f>STDEV(C105:E105)</f>
        <v>0.13268984194632355</v>
      </c>
      <c r="I105">
        <f>(B105*B4+C105*C4+D105*D4+E105*E4+F105*F4)/SUM(B4:F4)</f>
        <v>0.09205454045865434</v>
      </c>
      <c r="K105">
        <f>(LN(H105)+LN(H125))/2-LN(K114*K115^5)</f>
        <v>-4.283526175896867</v>
      </c>
    </row>
    <row r="106" spans="1:11" ht="12.75">
      <c r="A106" t="s">
        <v>69</v>
      </c>
      <c r="B106">
        <f>B66*10000/B62</f>
        <v>3.1174069202546413</v>
      </c>
      <c r="C106">
        <f>C66*10000/C62</f>
        <v>1.593845076639107</v>
      </c>
      <c r="D106">
        <f>D66*10000/D62</f>
        <v>1.8048391224813187</v>
      </c>
      <c r="E106">
        <f>E66*10000/E62</f>
        <v>0.8702767605540905</v>
      </c>
      <c r="F106">
        <f>F66*10000/F62</f>
        <v>14.526486436231428</v>
      </c>
      <c r="G106">
        <f>AVERAGE(C106:E106)</f>
        <v>1.4229869865581721</v>
      </c>
      <c r="H106">
        <f>STDEV(C106:E106)</f>
        <v>0.4901490255956122</v>
      </c>
      <c r="I106">
        <f>(B106*B4+C106*C4+D106*D4+E106*E4+F106*F4)/SUM(B4:F4)</f>
        <v>3.4168158138101203</v>
      </c>
      <c r="K106">
        <f>(LN(H106)+LN(H126))/2-LN(K114*K115^6)</f>
        <v>-3.2364513029355844</v>
      </c>
    </row>
    <row r="107" spans="1:11" ht="12.75">
      <c r="A107" t="s">
        <v>70</v>
      </c>
      <c r="B107">
        <f>B67*10000/B62</f>
        <v>0.13384335574786413</v>
      </c>
      <c r="C107">
        <f>C67*10000/C62</f>
        <v>0.10191783975775437</v>
      </c>
      <c r="D107">
        <f>D67*10000/D62</f>
        <v>-0.14226177073578042</v>
      </c>
      <c r="E107">
        <f>E67*10000/E62</f>
        <v>-0.05174166023562621</v>
      </c>
      <c r="F107">
        <f>F67*10000/F62</f>
        <v>0.23719175050652147</v>
      </c>
      <c r="G107">
        <f>AVERAGE(C107:E107)</f>
        <v>-0.030695197071217418</v>
      </c>
      <c r="H107">
        <f>STDEV(C107:E107)</f>
        <v>0.12344284407770142</v>
      </c>
      <c r="I107">
        <f>(B107*B4+C107*C4+D107*D4+E107*E4+F107*F4)/SUM(B4:F4)</f>
        <v>0.028886472518284148</v>
      </c>
      <c r="K107">
        <f>(LN(H107)+LN(H127))/2-LN(K114*K115^7)</f>
        <v>-3.9071562832187023</v>
      </c>
    </row>
    <row r="108" spans="1:9" ht="12.75">
      <c r="A108" t="s">
        <v>71</v>
      </c>
      <c r="B108">
        <f>B68*10000/B62</f>
        <v>-0.01456014815328091</v>
      </c>
      <c r="C108">
        <f>C68*10000/C62</f>
        <v>0.04122828317617394</v>
      </c>
      <c r="D108">
        <f>D68*10000/D62</f>
        <v>-0.1527730858854135</v>
      </c>
      <c r="E108">
        <f>E68*10000/E62</f>
        <v>-0.018448771723190076</v>
      </c>
      <c r="F108">
        <f>F68*10000/F62</f>
        <v>-0.18982543711452451</v>
      </c>
      <c r="G108">
        <f>AVERAGE(C108:E108)</f>
        <v>-0.04333119147747654</v>
      </c>
      <c r="H108">
        <f>STDEV(C108:E108)</f>
        <v>0.09936540599758019</v>
      </c>
      <c r="I108">
        <f>(B108*B4+C108*C4+D108*D4+E108*E4+F108*F4)/SUM(B4:F4)</f>
        <v>-0.058707352207689696</v>
      </c>
    </row>
    <row r="109" spans="1:9" ht="12.75">
      <c r="A109" t="s">
        <v>72</v>
      </c>
      <c r="B109">
        <f>B69*10000/B62</f>
        <v>-0.06319525011238541</v>
      </c>
      <c r="C109">
        <f>C69*10000/C62</f>
        <v>-0.09128309307524911</v>
      </c>
      <c r="D109">
        <f>D69*10000/D62</f>
        <v>-0.1312145082261214</v>
      </c>
      <c r="E109">
        <f>E69*10000/E62</f>
        <v>-0.09143237397194943</v>
      </c>
      <c r="F109">
        <f>F69*10000/F62</f>
        <v>-0.022105495221319167</v>
      </c>
      <c r="G109">
        <f>AVERAGE(C109:E109)</f>
        <v>-0.10464332509110665</v>
      </c>
      <c r="H109">
        <f>STDEV(C109:E109)</f>
        <v>0.02301144065660379</v>
      </c>
      <c r="I109">
        <f>(B109*B4+C109*C4+D109*D4+E109*E4+F109*F4)/SUM(B4:F4)</f>
        <v>-0.08762437111987915</v>
      </c>
    </row>
    <row r="110" spans="1:11" ht="12.75">
      <c r="A110" t="s">
        <v>73</v>
      </c>
      <c r="B110">
        <f>B70*10000/B62</f>
        <v>-0.2882882399840171</v>
      </c>
      <c r="C110">
        <f>C70*10000/C62</f>
        <v>-0.08621110563751143</v>
      </c>
      <c r="D110">
        <f>D70*10000/D62</f>
        <v>-0.04303352519030924</v>
      </c>
      <c r="E110">
        <f>E70*10000/E62</f>
        <v>-0.12816680286018947</v>
      </c>
      <c r="F110">
        <f>F70*10000/F62</f>
        <v>-0.29925823501136045</v>
      </c>
      <c r="G110">
        <f>AVERAGE(C110:E110)</f>
        <v>-0.08580381122933671</v>
      </c>
      <c r="H110">
        <f>STDEV(C110:E110)</f>
        <v>0.04256810024249887</v>
      </c>
      <c r="I110">
        <f>(B110*B4+C110*C4+D110*D4+E110*E4+F110*F4)/SUM(B4:F4)</f>
        <v>-0.14362464767374483</v>
      </c>
      <c r="K110">
        <f>EXP(AVERAGE(K103:K107))</f>
        <v>0.02264502367707652</v>
      </c>
    </row>
    <row r="111" spans="1:9" ht="12.75">
      <c r="A111" t="s">
        <v>74</v>
      </c>
      <c r="B111">
        <f>B71*10000/B62</f>
        <v>0.06304745756700665</v>
      </c>
      <c r="C111">
        <f>C71*10000/C62</f>
        <v>0.046462083454142974</v>
      </c>
      <c r="D111">
        <f>D71*10000/D62</f>
        <v>0.029145575927585324</v>
      </c>
      <c r="E111">
        <f>E71*10000/E62</f>
        <v>0.010924569705673088</v>
      </c>
      <c r="F111">
        <f>F71*10000/F62</f>
        <v>0.01602345314000283</v>
      </c>
      <c r="G111">
        <f>AVERAGE(C111:E111)</f>
        <v>0.028844076362467126</v>
      </c>
      <c r="H111">
        <f>STDEV(C111:E111)</f>
        <v>0.01777067520795135</v>
      </c>
      <c r="I111">
        <f>(B111*B4+C111*C4+D111*D4+E111*E4+F111*F4)/SUM(B4:F4)</f>
        <v>0.03208795582745212</v>
      </c>
    </row>
    <row r="112" spans="1:9" ht="12.75">
      <c r="A112" t="s">
        <v>75</v>
      </c>
      <c r="B112">
        <f>B72*10000/B62</f>
        <v>-0.06492890245451133</v>
      </c>
      <c r="C112">
        <f>C72*10000/C62</f>
        <v>-0.021017642363975263</v>
      </c>
      <c r="D112">
        <f>D72*10000/D62</f>
        <v>-0.037711503127613885</v>
      </c>
      <c r="E112">
        <f>E72*10000/E62</f>
        <v>-0.029783240491769655</v>
      </c>
      <c r="F112">
        <f>F72*10000/F62</f>
        <v>-0.05404811470234275</v>
      </c>
      <c r="G112">
        <f>AVERAGE(C112:E112)</f>
        <v>-0.029504128661119604</v>
      </c>
      <c r="H112">
        <f>STDEV(C112:E112)</f>
        <v>0.008350429591311126</v>
      </c>
      <c r="I112">
        <f>(B112*B4+C112*C4+D112*D4+E112*E4+F112*F4)/SUM(B4:F4)</f>
        <v>-0.03791159451144198</v>
      </c>
    </row>
    <row r="113" spans="1:9" ht="12.75">
      <c r="A113" t="s">
        <v>76</v>
      </c>
      <c r="B113">
        <f>B73*10000/B62</f>
        <v>0.01138992506828013</v>
      </c>
      <c r="C113">
        <f>C73*10000/C62</f>
        <v>0.01047583072238495</v>
      </c>
      <c r="D113">
        <f>D73*10000/D62</f>
        <v>0.02881498712932649</v>
      </c>
      <c r="E113">
        <f>E73*10000/E62</f>
        <v>0.03847496941266611</v>
      </c>
      <c r="F113">
        <f>F73*10000/F62</f>
        <v>-0.005687889209391749</v>
      </c>
      <c r="G113">
        <f>AVERAGE(C113:E113)</f>
        <v>0.02592192908812585</v>
      </c>
      <c r="H113">
        <f>STDEV(C113:E113)</f>
        <v>0.014221999875956843</v>
      </c>
      <c r="I113">
        <f>(B113*B4+C113*C4+D113*D4+E113*E4+F113*F4)/SUM(B4:F4)</f>
        <v>0.019599614382407624</v>
      </c>
    </row>
    <row r="114" spans="1:11" ht="12.75">
      <c r="A114" t="s">
        <v>77</v>
      </c>
      <c r="B114">
        <f>B74*10000/B62</f>
        <v>-0.20881660808644867</v>
      </c>
      <c r="C114">
        <f>C74*10000/C62</f>
        <v>-0.19048278230087107</v>
      </c>
      <c r="D114">
        <f>D74*10000/D62</f>
        <v>-0.19793451507140744</v>
      </c>
      <c r="E114">
        <f>E74*10000/E62</f>
        <v>-0.18016334170523393</v>
      </c>
      <c r="F114">
        <f>F74*10000/F62</f>
        <v>-0.16291993034045119</v>
      </c>
      <c r="G114">
        <f>AVERAGE(C114:E114)</f>
        <v>-0.18952687969250415</v>
      </c>
      <c r="H114">
        <f>STDEV(C114:E114)</f>
        <v>0.008924066508613682</v>
      </c>
      <c r="I114">
        <f>(B114*B4+C114*C4+D114*D4+E114*E4+F114*F4)/SUM(B4:F4)</f>
        <v>-0.1887710316463956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-0.005995779868770872</v>
      </c>
      <c r="C115">
        <f>C75*10000/C62</f>
        <v>-0.0009818400442939195</v>
      </c>
      <c r="D115">
        <f>D75*10000/D62</f>
        <v>-0.0062523109691658965</v>
      </c>
      <c r="E115">
        <f>E75*10000/E62</f>
        <v>-0.0007660733287143476</v>
      </c>
      <c r="F115">
        <f>F75*10000/F62</f>
        <v>0.0038182158473763672</v>
      </c>
      <c r="G115">
        <f>AVERAGE(C115:E115)</f>
        <v>-0.002666741447391388</v>
      </c>
      <c r="H115">
        <f>STDEV(C115:E115)</f>
        <v>0.003107067816365891</v>
      </c>
      <c r="I115">
        <f>(B115*B4+C115*C4+D115*D4+E115*E4+F115*F4)/SUM(B4:F4)</f>
        <v>-0.0022836863399688318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183.40911702568928</v>
      </c>
      <c r="C122">
        <f>C82*10000/C62</f>
        <v>94.45242878864973</v>
      </c>
      <c r="D122">
        <f>D82*10000/D62</f>
        <v>-16.71525407363071</v>
      </c>
      <c r="E122">
        <f>E82*10000/E62</f>
        <v>-87.50982188122879</v>
      </c>
      <c r="F122">
        <f>F82*10000/F62</f>
        <v>-183.59728988538802</v>
      </c>
      <c r="G122">
        <f>AVERAGE(C122:E122)</f>
        <v>-3.257549055403255</v>
      </c>
      <c r="H122">
        <f>STDEV(C122:E122)</f>
        <v>91.72457432705886</v>
      </c>
      <c r="I122">
        <f>(B122*B4+C122*C4+D122*D4+E122*E4+F122*F4)/SUM(B4:F4)</f>
        <v>-0.2794843150870775</v>
      </c>
    </row>
    <row r="123" spans="1:9" ht="12.75">
      <c r="A123" t="s">
        <v>81</v>
      </c>
      <c r="B123">
        <f>B83*10000/B62</f>
        <v>0.6999503215199172</v>
      </c>
      <c r="C123">
        <f>C83*10000/C62</f>
        <v>0.33428463788934787</v>
      </c>
      <c r="D123">
        <f>D83*10000/D62</f>
        <v>0.40572172346882796</v>
      </c>
      <c r="E123">
        <f>E83*10000/E62</f>
        <v>1.8040260529862926</v>
      </c>
      <c r="F123">
        <f>F83*10000/F62</f>
        <v>3.7380552743052613</v>
      </c>
      <c r="G123">
        <f>AVERAGE(C123:E123)</f>
        <v>0.8480108047814895</v>
      </c>
      <c r="H123">
        <f>STDEV(C123:E123)</f>
        <v>0.828703614327276</v>
      </c>
      <c r="I123">
        <f>(B123*B4+C123*C4+D123*D4+E123*E4+F123*F4)/SUM(B4:F4)</f>
        <v>1.2122305253855492</v>
      </c>
    </row>
    <row r="124" spans="1:9" ht="12.75">
      <c r="A124" t="s">
        <v>82</v>
      </c>
      <c r="B124">
        <f>B84*10000/B62</f>
        <v>-0.5303677783238274</v>
      </c>
      <c r="C124">
        <f>C84*10000/C62</f>
        <v>-2.411277691579739</v>
      </c>
      <c r="D124">
        <f>D84*10000/D62</f>
        <v>-2.6660327285636773</v>
      </c>
      <c r="E124">
        <f>E84*10000/E62</f>
        <v>0.8232418629423827</v>
      </c>
      <c r="F124">
        <f>F84*10000/F62</f>
        <v>3.955640641747767</v>
      </c>
      <c r="G124">
        <f>AVERAGE(C124:E124)</f>
        <v>-1.4180228524003444</v>
      </c>
      <c r="H124">
        <f>STDEV(C124:E124)</f>
        <v>1.9451672615478108</v>
      </c>
      <c r="I124">
        <f>(B124*B4+C124*C4+D124*D4+E124*E4+F124*F4)/SUM(B4:F4)</f>
        <v>-0.5722760427995272</v>
      </c>
    </row>
    <row r="125" spans="1:9" ht="12.75">
      <c r="A125" t="s">
        <v>83</v>
      </c>
      <c r="B125">
        <f>B85*10000/B62</f>
        <v>-0.2649737744585023</v>
      </c>
      <c r="C125">
        <f>C85*10000/C62</f>
        <v>-0.02181031140276095</v>
      </c>
      <c r="D125">
        <f>D85*10000/D62</f>
        <v>0.6072652954057468</v>
      </c>
      <c r="E125">
        <f>E85*10000/E62</f>
        <v>0.3193118939943076</v>
      </c>
      <c r="F125">
        <f>F85*10000/F62</f>
        <v>-0.8860786696620541</v>
      </c>
      <c r="G125">
        <f>AVERAGE(C125:E125)</f>
        <v>0.3015889593324312</v>
      </c>
      <c r="H125">
        <f>STDEV(C125:E125)</f>
        <v>0.31491206166189456</v>
      </c>
      <c r="I125">
        <f>(B125*B4+C125*C4+D125*D4+E125*E4+F125*F4)/SUM(B4:F4)</f>
        <v>0.06103494931522597</v>
      </c>
    </row>
    <row r="126" spans="1:9" ht="12.75">
      <c r="A126" t="s">
        <v>84</v>
      </c>
      <c r="B126">
        <f>B86*10000/B62</f>
        <v>1.6958806384601997</v>
      </c>
      <c r="C126">
        <f>C86*10000/C62</f>
        <v>0.47084686740313825</v>
      </c>
      <c r="D126">
        <f>D86*10000/D62</f>
        <v>0.6843186791977394</v>
      </c>
      <c r="E126">
        <f>E86*10000/E62</f>
        <v>0.8950713142128107</v>
      </c>
      <c r="F126">
        <f>F86*10000/F62</f>
        <v>0.7749058745738789</v>
      </c>
      <c r="G126">
        <f>AVERAGE(C126:E126)</f>
        <v>0.6834122869378961</v>
      </c>
      <c r="H126">
        <f>STDEV(C126:E126)</f>
        <v>0.21211367583901738</v>
      </c>
      <c r="I126">
        <f>(B126*B4+C126*C4+D126*D4+E126*E4+F126*F4)/SUM(B4:F4)</f>
        <v>0.8423277216747957</v>
      </c>
    </row>
    <row r="127" spans="1:9" ht="12.75">
      <c r="A127" t="s">
        <v>85</v>
      </c>
      <c r="B127">
        <f>B87*10000/B62</f>
        <v>-0.21270871580917097</v>
      </c>
      <c r="C127">
        <f>C87*10000/C62</f>
        <v>0.22471692039611874</v>
      </c>
      <c r="D127">
        <f>D87*10000/D62</f>
        <v>0.2946000861475627</v>
      </c>
      <c r="E127">
        <f>E87*10000/E62</f>
        <v>0.35967354059307655</v>
      </c>
      <c r="F127">
        <f>F87*10000/F62</f>
        <v>0.13696105638849457</v>
      </c>
      <c r="G127">
        <f>AVERAGE(C127:E127)</f>
        <v>0.292996849045586</v>
      </c>
      <c r="H127">
        <f>STDEV(C127:E127)</f>
        <v>0.06749259300582813</v>
      </c>
      <c r="I127">
        <f>(B127*B4+C127*C4+D127*D4+E127*E4+F127*F4)/SUM(B4:F4)</f>
        <v>0.19891120921767477</v>
      </c>
    </row>
    <row r="128" spans="1:9" ht="12.75">
      <c r="A128" t="s">
        <v>86</v>
      </c>
      <c r="B128">
        <f>B88*10000/B62</f>
        <v>-0.11613678607022132</v>
      </c>
      <c r="C128">
        <f>C88*10000/C62</f>
        <v>-0.0800435939395097</v>
      </c>
      <c r="D128">
        <f>D88*10000/D62</f>
        <v>-0.37927718939498123</v>
      </c>
      <c r="E128">
        <f>E88*10000/E62</f>
        <v>-0.27268996199458034</v>
      </c>
      <c r="F128">
        <f>F88*10000/F62</f>
        <v>0.5264821176896327</v>
      </c>
      <c r="G128">
        <f>AVERAGE(C128:E128)</f>
        <v>-0.2440035817763571</v>
      </c>
      <c r="H128">
        <f>STDEV(C128:E128)</f>
        <v>0.15166531399703934</v>
      </c>
      <c r="I128">
        <f>(B128*B4+C128*C4+D128*D4+E128*E4+F128*F4)/SUM(B4:F4)</f>
        <v>-0.12267532324572841</v>
      </c>
    </row>
    <row r="129" spans="1:9" ht="12.75">
      <c r="A129" t="s">
        <v>87</v>
      </c>
      <c r="B129">
        <f>B89*10000/B62</f>
        <v>-0.1472501919433683</v>
      </c>
      <c r="C129">
        <f>C89*10000/C62</f>
        <v>-0.15362172430121934</v>
      </c>
      <c r="D129">
        <f>D89*10000/D62</f>
        <v>-0.07195622068359912</v>
      </c>
      <c r="E129">
        <f>E89*10000/E62</f>
        <v>-0.08905634988933316</v>
      </c>
      <c r="F129">
        <f>F89*10000/F62</f>
        <v>-0.07502676671626038</v>
      </c>
      <c r="G129">
        <f>AVERAGE(C129:E129)</f>
        <v>-0.10487809829138388</v>
      </c>
      <c r="H129">
        <f>STDEV(C129:E129)</f>
        <v>0.04307040065001986</v>
      </c>
      <c r="I129">
        <f>(B129*B4+C129*C4+D129*D4+E129*E4+F129*F4)/SUM(B4:F4)</f>
        <v>-0.1070332971634936</v>
      </c>
    </row>
    <row r="130" spans="1:9" ht="12.75">
      <c r="A130" t="s">
        <v>88</v>
      </c>
      <c r="B130">
        <f>B90*10000/B62</f>
        <v>0.1291935819514875</v>
      </c>
      <c r="C130">
        <f>C90*10000/C62</f>
        <v>0.04093431157962824</v>
      </c>
      <c r="D130">
        <f>D90*10000/D62</f>
        <v>0.0625422585626172</v>
      </c>
      <c r="E130">
        <f>E90*10000/E62</f>
        <v>0.03209694077729116</v>
      </c>
      <c r="F130">
        <f>F90*10000/F62</f>
        <v>0.1987915603465235</v>
      </c>
      <c r="G130">
        <f>AVERAGE(C130:E130)</f>
        <v>0.04519117030651221</v>
      </c>
      <c r="H130">
        <f>STDEV(C130:E130)</f>
        <v>0.01566269384326522</v>
      </c>
      <c r="I130">
        <f>(B130*B4+C130*C4+D130*D4+E130*E4+F130*F4)/SUM(B4:F4)</f>
        <v>0.07785571836761941</v>
      </c>
    </row>
    <row r="131" spans="1:9" ht="12.75">
      <c r="A131" t="s">
        <v>89</v>
      </c>
      <c r="B131">
        <f>B91*10000/B62</f>
        <v>-0.07104700973261045</v>
      </c>
      <c r="C131">
        <f>C91*10000/C62</f>
        <v>-0.020470061433347727</v>
      </c>
      <c r="D131">
        <f>D91*10000/D62</f>
        <v>-0.0025070057500645184</v>
      </c>
      <c r="E131">
        <f>E91*10000/E62</f>
        <v>-0.03399416073203874</v>
      </c>
      <c r="F131">
        <f>F91*10000/F62</f>
        <v>0.020445316871010644</v>
      </c>
      <c r="G131">
        <f>AVERAGE(C131:E131)</f>
        <v>-0.018990409305150325</v>
      </c>
      <c r="H131">
        <f>STDEV(C131:E131)</f>
        <v>0.015795640538771305</v>
      </c>
      <c r="I131">
        <f>(B131*B4+C131*C4+D131*D4+E131*E4+F131*F4)/SUM(B4:F4)</f>
        <v>-0.021271927786976935</v>
      </c>
    </row>
    <row r="132" spans="1:9" ht="12.75">
      <c r="A132" t="s">
        <v>90</v>
      </c>
      <c r="B132">
        <f>B92*10000/B62</f>
        <v>-0.004014022335275066</v>
      </c>
      <c r="C132">
        <f>C92*10000/C62</f>
        <v>0.024389156096514163</v>
      </c>
      <c r="D132">
        <f>D92*10000/D62</f>
        <v>-0.012841181739968201</v>
      </c>
      <c r="E132">
        <f>E92*10000/E62</f>
        <v>-0.034689346756757326</v>
      </c>
      <c r="F132">
        <f>F92*10000/F62</f>
        <v>0.0645408900347346</v>
      </c>
      <c r="G132">
        <f>AVERAGE(C132:E132)</f>
        <v>-0.007713790800070455</v>
      </c>
      <c r="H132">
        <f>STDEV(C132:E132)</f>
        <v>0.029871139553654644</v>
      </c>
      <c r="I132">
        <f>(B132*B4+C132*C4+D132*D4+E132*E4+F132*F4)/SUM(B4:F4)</f>
        <v>0.002461275166995873</v>
      </c>
    </row>
    <row r="133" spans="1:9" ht="12.75">
      <c r="A133" t="s">
        <v>91</v>
      </c>
      <c r="B133">
        <f>B93*10000/B62</f>
        <v>0.12954710616549264</v>
      </c>
      <c r="C133">
        <f>C93*10000/C62</f>
        <v>0.12307657176122465</v>
      </c>
      <c r="D133">
        <f>D93*10000/D62</f>
        <v>0.1251585643267453</v>
      </c>
      <c r="E133">
        <f>E93*10000/E62</f>
        <v>0.10081576374348308</v>
      </c>
      <c r="F133">
        <f>F93*10000/F62</f>
        <v>0.09704463071625216</v>
      </c>
      <c r="G133">
        <f>AVERAGE(C133:E133)</f>
        <v>0.11635029994381767</v>
      </c>
      <c r="H133">
        <f>STDEV(C133:E133)</f>
        <v>0.01349351823952361</v>
      </c>
      <c r="I133">
        <f>(B133*B4+C133*C4+D133*D4+E133*E4+F133*F4)/SUM(B4:F4)</f>
        <v>0.11568545733374046</v>
      </c>
    </row>
    <row r="134" spans="1:9" ht="12.75">
      <c r="A134" t="s">
        <v>92</v>
      </c>
      <c r="B134">
        <f>B94*10000/B62</f>
        <v>-0.029539730847464016</v>
      </c>
      <c r="C134">
        <f>C94*10000/C62</f>
        <v>-0.017898358244402245</v>
      </c>
      <c r="D134">
        <f>D94*10000/D62</f>
        <v>0.007037852021706055</v>
      </c>
      <c r="E134">
        <f>E94*10000/E62</f>
        <v>0.015600813617903863</v>
      </c>
      <c r="F134">
        <f>F94*10000/F62</f>
        <v>-0.019167873570220678</v>
      </c>
      <c r="G134">
        <f>AVERAGE(C134:E134)</f>
        <v>0.0015801024650692243</v>
      </c>
      <c r="H134">
        <f>STDEV(C134:E134)</f>
        <v>0.017403703672848127</v>
      </c>
      <c r="I134">
        <f>(B134*B4+C134*C4+D134*D4+E134*E4+F134*F4)/SUM(B4:F4)</f>
        <v>-0.005696224068809644</v>
      </c>
    </row>
    <row r="135" spans="1:9" ht="12.75">
      <c r="A135" t="s">
        <v>93</v>
      </c>
      <c r="B135">
        <f>B95*10000/B62</f>
        <v>-0.012531646446343376</v>
      </c>
      <c r="C135">
        <f>C95*10000/C62</f>
        <v>-0.005880635072712459</v>
      </c>
      <c r="D135">
        <f>D95*10000/D62</f>
        <v>-0.004580568512170174</v>
      </c>
      <c r="E135">
        <f>E95*10000/E62</f>
        <v>-0.0023286914395538</v>
      </c>
      <c r="F135">
        <f>F95*10000/F62</f>
        <v>3.6356024242337916E-05</v>
      </c>
      <c r="G135">
        <f>AVERAGE(C135:E135)</f>
        <v>-0.004263298341478811</v>
      </c>
      <c r="H135">
        <f>STDEV(C135:E135)</f>
        <v>0.0017971007662877377</v>
      </c>
      <c r="I135">
        <f>(B135*B4+C135*C4+D135*D4+E135*E4+F135*F4)/SUM(B4:F4)</f>
        <v>-0.004887464898636357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2004-11-08T12:07:38Z</cp:lastPrinted>
  <dcterms:created xsi:type="dcterms:W3CDTF">2004-11-08T12:07:38Z</dcterms:created>
  <dcterms:modified xsi:type="dcterms:W3CDTF">2004-11-08T12:50:53Z</dcterms:modified>
  <cp:category/>
  <cp:version/>
  <cp:contentType/>
  <cp:contentStatus/>
</cp:coreProperties>
</file>